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문서접수\잡다폴더\2024\0821 잡다(2024)\"/>
    </mc:Choice>
  </mc:AlternateContent>
  <xr:revisionPtr revIDLastSave="0" documentId="13_ncr:1_{4C5558AC-7BBF-4C38-A516-9AB7D568B3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원가" sheetId="2" r:id="rId1"/>
    <sheet name="공종별집계표" sheetId="3" r:id="rId2"/>
    <sheet name="공종별내역서" sheetId="4" r:id="rId3"/>
    <sheet name="일위대가목록" sheetId="5" state="hidden" r:id="rId4"/>
    <sheet name="일위대가" sheetId="6" state="hidden" r:id="rId5"/>
    <sheet name="단가대비표" sheetId="7" state="hidden" r:id="rId6"/>
    <sheet name="Sheet1" sheetId="8" r:id="rId7"/>
  </sheets>
  <definedNames>
    <definedName name="_">"="</definedName>
    <definedName name="___________q45" localSheetId="0">{"'용역비'!$A$4:$C$8"}</definedName>
    <definedName name="___________q45">{"'용역비'!$A$4:$C$8"}</definedName>
    <definedName name="_________q45" localSheetId="0">{"'용역비'!$A$4:$C$8"}</definedName>
    <definedName name="_________q45">{"'용역비'!$A$4:$C$8"}</definedName>
    <definedName name="_______q45" localSheetId="0">{"'용역비'!$A$4:$C$8"}</definedName>
    <definedName name="_______q45">{"'용역비'!$A$4:$C$8"}</definedName>
    <definedName name="______q45" localSheetId="0">{"'용역비'!$A$4:$C$8"}</definedName>
    <definedName name="______q45">{"'용역비'!$A$4:$C$8"}</definedName>
    <definedName name="_____q45" localSheetId="0">{"'용역비'!$A$4:$C$8"}</definedName>
    <definedName name="_____q45">{"'용역비'!$A$4:$C$8"}</definedName>
    <definedName name="____q45" localSheetId="0">{"'용역비'!$A$4:$C$8"}</definedName>
    <definedName name="____q45">{"'용역비'!$A$4:$C$8"}</definedName>
    <definedName name="___A100000">#N/A</definedName>
    <definedName name="___A69999">#N/A</definedName>
    <definedName name="___A99999">#N/A</definedName>
    <definedName name="___HSH1">#N/A</definedName>
    <definedName name="___HSH2">#N/A</definedName>
    <definedName name="___LG15">#N/A</definedName>
    <definedName name="___LG17">#N/A</definedName>
    <definedName name="___LG18">#N/A</definedName>
    <definedName name="___LG21">#N/A</definedName>
    <definedName name="___LG6">#N/A</definedName>
    <definedName name="___LG9">#N/A</definedName>
    <definedName name="___LS15">#N/A</definedName>
    <definedName name="___LS17">#N/A</definedName>
    <definedName name="___LS18">#N/A</definedName>
    <definedName name="___LS21">#N/A</definedName>
    <definedName name="___LS6">#N/A</definedName>
    <definedName name="___LS9">#N/A</definedName>
    <definedName name="___MG109">#N/A</definedName>
    <definedName name="___MG135">#N/A</definedName>
    <definedName name="___MG15">#N/A</definedName>
    <definedName name="___MG3">#N/A</definedName>
    <definedName name="___MG43">#N/A</definedName>
    <definedName name="___MG44">#N/A</definedName>
    <definedName name="___MG46">#N/A</definedName>
    <definedName name="___MG57">#N/A</definedName>
    <definedName name="___MG6">#N/A</definedName>
    <definedName name="___MG8">#N/A</definedName>
    <definedName name="___MG9">#N/A</definedName>
    <definedName name="___MS109">#N/A</definedName>
    <definedName name="___MS135">#N/A</definedName>
    <definedName name="___MS15">#N/A</definedName>
    <definedName name="___MS3">#N/A</definedName>
    <definedName name="___MS43">#N/A</definedName>
    <definedName name="___MS44">#N/A</definedName>
    <definedName name="___MS46">#N/A</definedName>
    <definedName name="___MS57">#N/A</definedName>
    <definedName name="___MS6">#N/A</definedName>
    <definedName name="___MS8">#N/A</definedName>
    <definedName name="___MS9">#N/A</definedName>
    <definedName name="___NP1">#N/A</definedName>
    <definedName name="___NP2">#N/A</definedName>
    <definedName name="___NSH1">#N/A</definedName>
    <definedName name="___NSH2">#N/A</definedName>
    <definedName name="___q45" localSheetId="0">{"'용역비'!$A$4:$C$8"}</definedName>
    <definedName name="___q45">{"'용역비'!$A$4:$C$8"}</definedName>
    <definedName name="___SBB1">#N/A</definedName>
    <definedName name="___SBB2">#N/A</definedName>
    <definedName name="___SBB3">#N/A</definedName>
    <definedName name="___SBB4">#N/A</definedName>
    <definedName name="___SBB5">#N/A</definedName>
    <definedName name="___sh2">#N/A</definedName>
    <definedName name="___sh2_1">#N/A</definedName>
    <definedName name="___SHH1">#N/A</definedName>
    <definedName name="___SHH2">#N/A</definedName>
    <definedName name="___SHH3">#N/A</definedName>
    <definedName name="___ST1">#N/A</definedName>
    <definedName name="__1">#N/A</definedName>
    <definedName name="__A100000">#N/A</definedName>
    <definedName name="__A69999">#N/A</definedName>
    <definedName name="__A99999">#N/A</definedName>
    <definedName name="__DemandLoad">TRUE</definedName>
    <definedName name="__edt10">#N/A</definedName>
    <definedName name="__epb25">#N/A</definedName>
    <definedName name="__erb01">#N/A</definedName>
    <definedName name="__IntlFixup">TRUE</definedName>
    <definedName name="__LG15">#N/A</definedName>
    <definedName name="__LG17">#N/A</definedName>
    <definedName name="__LG18">#N/A</definedName>
    <definedName name="__LG21">#N/A</definedName>
    <definedName name="__LG6">#N/A</definedName>
    <definedName name="__LG9">#N/A</definedName>
    <definedName name="__LS15">#N/A</definedName>
    <definedName name="__LS17">#N/A</definedName>
    <definedName name="__LS18">#N/A</definedName>
    <definedName name="__LS21">#N/A</definedName>
    <definedName name="__LS6">#N/A</definedName>
    <definedName name="__LS9">#N/A</definedName>
    <definedName name="__mdt10">#N/A</definedName>
    <definedName name="__MG109">#N/A</definedName>
    <definedName name="__MG135">#N/A</definedName>
    <definedName name="__MG15">#N/A</definedName>
    <definedName name="__MG3">#N/A</definedName>
    <definedName name="__MG43">#N/A</definedName>
    <definedName name="__MG44">#N/A</definedName>
    <definedName name="__MG46">#N/A</definedName>
    <definedName name="__MG57">#N/A</definedName>
    <definedName name="__MG6">#N/A</definedName>
    <definedName name="__MG8">#N/A</definedName>
    <definedName name="__MG9">#N/A</definedName>
    <definedName name="__mpb25">#N/A</definedName>
    <definedName name="__mrb01">#N/A</definedName>
    <definedName name="__MS109">#N/A</definedName>
    <definedName name="__MS135">#N/A</definedName>
    <definedName name="__MS15">#N/A</definedName>
    <definedName name="__MS3">#N/A</definedName>
    <definedName name="__MS43">#N/A</definedName>
    <definedName name="__MS44">#N/A</definedName>
    <definedName name="__MS46">#N/A</definedName>
    <definedName name="__MS57">#N/A</definedName>
    <definedName name="__MS6">#N/A</definedName>
    <definedName name="__MS8">#N/A</definedName>
    <definedName name="__MS9">#N/A</definedName>
    <definedName name="__q45" localSheetId="0">{"'용역비'!$A$4:$C$8"}</definedName>
    <definedName name="__q45">{"'용역비'!$A$4:$C$8"}</definedName>
    <definedName name="_\D">#N/A</definedName>
    <definedName name="_\X">#N/A</definedName>
    <definedName name="_\Z">#N/A</definedName>
    <definedName name="_1">#N/A</definedName>
    <definedName name="_1_">#N/A</definedName>
    <definedName name="_10">#N/A</definedName>
    <definedName name="_10_3__Criteria">#N/A</definedName>
    <definedName name="_11">#N/A</definedName>
    <definedName name="_11G_0Extr">#N/A</definedName>
    <definedName name="_12">#N/A</definedName>
    <definedName name="_12G_0Extract">#N/A</definedName>
    <definedName name="_13">#N/A</definedName>
    <definedName name="_13G__Extr">#N/A</definedName>
    <definedName name="_14">#N/A</definedName>
    <definedName name="_14G__Extract">#N/A</definedName>
    <definedName name="_15">#N/A</definedName>
    <definedName name="_16">#N/A</definedName>
    <definedName name="_16a1_">#N/A</definedName>
    <definedName name="_17">#N/A</definedName>
    <definedName name="_18">#N/A</definedName>
    <definedName name="_19">#N/A</definedName>
    <definedName name="_19a10_">#N/A</definedName>
    <definedName name="_2">#N/A</definedName>
    <definedName name="_2_0\LA">#N/A</definedName>
    <definedName name="_20">#N/A</definedName>
    <definedName name="_21">#N/A</definedName>
    <definedName name="_21a1_" localSheetId="0">원가!_21a1_</definedName>
    <definedName name="_21a1_">원가!_21a1_</definedName>
    <definedName name="_22">#N/A</definedName>
    <definedName name="_22a11_">#N/A</definedName>
    <definedName name="_23">#N/A</definedName>
    <definedName name="_23a10_" localSheetId="0">원가!_23a10_</definedName>
    <definedName name="_23a10_">원가!_23a10_</definedName>
    <definedName name="_24">#N/A</definedName>
    <definedName name="_25">#N/A</definedName>
    <definedName name="_25a11_" localSheetId="0">원가!_25a11_</definedName>
    <definedName name="_25a11_">원가!_25a11_</definedName>
    <definedName name="_25a12_">#N/A</definedName>
    <definedName name="_26">#N/A</definedName>
    <definedName name="_27">#N/A</definedName>
    <definedName name="_27a12_" localSheetId="0">원가!_27a12_</definedName>
    <definedName name="_27a12_">원가!_27a12_</definedName>
    <definedName name="_28">#N/A</definedName>
    <definedName name="_28a13_">#N/A</definedName>
    <definedName name="_29">#N/A</definedName>
    <definedName name="_29a13_" localSheetId="0">원가!_29a13_</definedName>
    <definedName name="_29a13_">원가!_29a13_</definedName>
    <definedName name="_3">#N/A</definedName>
    <definedName name="_3_0\MID">#N/A</definedName>
    <definedName name="_30">#N/A</definedName>
    <definedName name="_31">#N/A</definedName>
    <definedName name="_31a14_">#N/A</definedName>
    <definedName name="_32">#N/A</definedName>
    <definedName name="_33">#N/A</definedName>
    <definedName name="_33a15_" localSheetId="0">원가!_33a15_</definedName>
    <definedName name="_33a15_">원가!_33a15_</definedName>
    <definedName name="_34">#N/A</definedName>
    <definedName name="_34a15_">#N/A</definedName>
    <definedName name="_35">#N/A</definedName>
    <definedName name="_35a16_" localSheetId="0">원가!_35a16_</definedName>
    <definedName name="_35a16_">원가!_35a16_</definedName>
    <definedName name="_36">#N/A</definedName>
    <definedName name="_37">#N/A</definedName>
    <definedName name="_37a16_">#N/A</definedName>
    <definedName name="_37a17_" localSheetId="0">원가!_37a17_</definedName>
    <definedName name="_37a17_">원가!_37a17_</definedName>
    <definedName name="_38">#N/A</definedName>
    <definedName name="_39">#N/A</definedName>
    <definedName name="_39a2_" localSheetId="0">원가!_39a2_</definedName>
    <definedName name="_39a2_">원가!_39a2_</definedName>
    <definedName name="_4">#N/A</definedName>
    <definedName name="_4_0\SM">#N/A</definedName>
    <definedName name="_40">#N/A</definedName>
    <definedName name="_40a17_">#N/A</definedName>
    <definedName name="_41">#N/A</definedName>
    <definedName name="_41a3_" localSheetId="0">원가!_41a3_</definedName>
    <definedName name="_41a3_">원가!_41a3_</definedName>
    <definedName name="_42">#N/A</definedName>
    <definedName name="_43">#N/A</definedName>
    <definedName name="_43a2_">#N/A</definedName>
    <definedName name="_43a4_" localSheetId="0">원가!_43a4_</definedName>
    <definedName name="_43a4_">원가!_43a4_</definedName>
    <definedName name="_44">#N/A</definedName>
    <definedName name="_45">#N/A</definedName>
    <definedName name="_45a5_" localSheetId="0">원가!_45a5_</definedName>
    <definedName name="_45a5_">원가!_45a5_</definedName>
    <definedName name="_46">#N/A</definedName>
    <definedName name="_46a3_">#N/A</definedName>
    <definedName name="_47">#N/A</definedName>
    <definedName name="_47a6_" localSheetId="0">원가!_47a6_</definedName>
    <definedName name="_47a6_">원가!_47a6_</definedName>
    <definedName name="_48">#N/A</definedName>
    <definedName name="_49">#N/A</definedName>
    <definedName name="_49a4_">#N/A</definedName>
    <definedName name="_49a7_" localSheetId="0">원가!_49a7_</definedName>
    <definedName name="_49a7_">원가!_49a7_</definedName>
    <definedName name="_5">#N/A</definedName>
    <definedName name="_5_0ME">#N/A</definedName>
    <definedName name="_50">#N/A</definedName>
    <definedName name="_51">#N/A</definedName>
    <definedName name="_51a8_" localSheetId="0">원가!_51a8_</definedName>
    <definedName name="_51a8_">원가!_51a8_</definedName>
    <definedName name="_52">#N/A</definedName>
    <definedName name="_52a5_">#N/A</definedName>
    <definedName name="_53">#N/A</definedName>
    <definedName name="_53a9_" localSheetId="0">원가!_53a9_</definedName>
    <definedName name="_53a9_">원가!_53a9_</definedName>
    <definedName name="_54">#N/A</definedName>
    <definedName name="_55">#N/A</definedName>
    <definedName name="_55a6_">#N/A</definedName>
    <definedName name="_56">#N/A</definedName>
    <definedName name="_57">#N/A</definedName>
    <definedName name="_58">#N/A</definedName>
    <definedName name="_58a7_">#N/A</definedName>
    <definedName name="_59">#N/A</definedName>
    <definedName name="_6">#N/A</definedName>
    <definedName name="_6_0ME">#N/A</definedName>
    <definedName name="_60">#N/A</definedName>
    <definedName name="_61">#N/A</definedName>
    <definedName name="_61a8_">#N/A</definedName>
    <definedName name="_62">#N/A</definedName>
    <definedName name="_63">#N/A</definedName>
    <definedName name="_64">#N/A</definedName>
    <definedName name="_64a9_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7">#N/A</definedName>
    <definedName name="_7_3_0Crite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8">#N/A</definedName>
    <definedName name="_8_3_0Criteria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9">#N/A</definedName>
    <definedName name="_9_3__Crite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A100000">#N/A</definedName>
    <definedName name="_A69999">#N/A</definedName>
    <definedName name="_A99999">#N/A</definedName>
    <definedName name="_edt10">#N/A</definedName>
    <definedName name="_epb25">#N/A</definedName>
    <definedName name="_erb01">#N/A</definedName>
    <definedName name="_xlnm._FilterDatabase" localSheetId="0" hidden="1">#REF!</definedName>
    <definedName name="_xlnm._FilterDatabase" hidden="1">#REF!</definedName>
    <definedName name="_JHY1">#N/A</definedName>
    <definedName name="_JHY2">#N/A</definedName>
    <definedName name="_LG15">#N/A</definedName>
    <definedName name="_LG17">#N/A</definedName>
    <definedName name="_LG18">#N/A</definedName>
    <definedName name="_LG21">#N/A</definedName>
    <definedName name="_LG6">#N/A</definedName>
    <definedName name="_LG9">#N/A</definedName>
    <definedName name="_LKS1">#N/A</definedName>
    <definedName name="_LKS2">#N/A</definedName>
    <definedName name="_LS15">#N/A</definedName>
    <definedName name="_LS17">#N/A</definedName>
    <definedName name="_LS18">#N/A</definedName>
    <definedName name="_LS21">#N/A</definedName>
    <definedName name="_LS6">#N/A</definedName>
    <definedName name="_LS9">#N/A</definedName>
    <definedName name="_mdt10">#N/A</definedName>
    <definedName name="_MG109">#N/A</definedName>
    <definedName name="_MG135">#N/A</definedName>
    <definedName name="_MG15">#N/A</definedName>
    <definedName name="_MG3">#N/A</definedName>
    <definedName name="_MG43">#N/A</definedName>
    <definedName name="_MG44">#N/A</definedName>
    <definedName name="_MG46">#N/A</definedName>
    <definedName name="_MG57">#N/A</definedName>
    <definedName name="_MG6">#N/A</definedName>
    <definedName name="_MG8">#N/A</definedName>
    <definedName name="_MG9">#N/A</definedName>
    <definedName name="_mpb25">#N/A</definedName>
    <definedName name="_mrb01">#N/A</definedName>
    <definedName name="_MS109">#N/A</definedName>
    <definedName name="_MS135">#N/A</definedName>
    <definedName name="_MS15">#N/A</definedName>
    <definedName name="_MS3">#N/A</definedName>
    <definedName name="_MS43">#N/A</definedName>
    <definedName name="_MS44">#N/A</definedName>
    <definedName name="_MS46">#N/A</definedName>
    <definedName name="_MS57">#N/A</definedName>
    <definedName name="_MS6">#N/A</definedName>
    <definedName name="_MS8">#N/A</definedName>
    <definedName name="_MS9">#N/A</definedName>
    <definedName name="_Order1">255</definedName>
    <definedName name="_Order1_1" hidden="1">255</definedName>
    <definedName name="_Order2">255</definedName>
    <definedName name="_Order2_1" hidden="1">255</definedName>
    <definedName name="_q45" localSheetId="0">{"'용역비'!$A$4:$C$8"}</definedName>
    <definedName name="_q45">{"'용역비'!$A$4:$C$8"}</definedName>
    <definedName name="_Regression_Int">1</definedName>
    <definedName name="_tt1">"tt1"</definedName>
    <definedName name="\\O">#N/A</definedName>
    <definedName name="\0">#N/A</definedName>
    <definedName name="\0_1">#N/A</definedName>
    <definedName name="\a">#N/A</definedName>
    <definedName name="\a_1">#N/A</definedName>
    <definedName name="\c">#N/A</definedName>
    <definedName name="\LARGE">#N/A</definedName>
    <definedName name="\MIDDLE">#N/A</definedName>
    <definedName name="\n">#N/A</definedName>
    <definedName name="\o">#N/A</definedName>
    <definedName name="\o_1">#N/A</definedName>
    <definedName name="\q">#N/A</definedName>
    <definedName name="\r">#N/A</definedName>
    <definedName name="\s">#N/A</definedName>
    <definedName name="\SMALL">#N/A</definedName>
    <definedName name="\u">#N/A</definedName>
    <definedName name="\v">#N/A</definedName>
    <definedName name="\w">#N/A</definedName>
    <definedName name="\y">#N/A</definedName>
    <definedName name="A1..A2_">#N/A</definedName>
    <definedName name="A1..A200_">#N/A</definedName>
    <definedName name="A1111111">#N/A</definedName>
    <definedName name="A12..A13_">#N/A</definedName>
    <definedName name="aaaa" localSheetId="0">BlankMacro1</definedName>
    <definedName name="aaaa">BlankMacro1</definedName>
    <definedName name="aaaaaaa" localSheetId="0">{"Book1","상동3BL옥외설계계산서(1차검토분).xls"}</definedName>
    <definedName name="aaaaaaa">{"Book1","상동3BL옥외설계계산서(1차검토분).xls"}</definedName>
    <definedName name="AAAAAAAAA">#N/A</definedName>
    <definedName name="Access_Button">"업체현황_카드발송_List"</definedName>
    <definedName name="Access_Button1">"업체현황_카드발송_List"</definedName>
    <definedName name="Access_Button2">"업체현황_카드발송_List"</definedName>
    <definedName name="Access_Button3">"카드발송_카드발송_List1"</definedName>
    <definedName name="Access_Button4">"업체현황_카드발송_List"</definedName>
    <definedName name="AccessDatabase">"C:\dnkim\협력업체\카드발송.mdb"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dfvvv" localSheetId="0">{"'Firr(선)'!$AS$1:$AY$62","'Firr(사)'!$AS$1:$AY$62","'Firr(회)'!$AS$1:$AY$62","'Firr(선)'!$L$1:$V$62","'Firr(사)'!$L$1:$V$62","'Firr(회)'!$L$1:$V$62"}</definedName>
    <definedName name="adfvvv">{"'Firr(선)'!$AS$1:$AY$62","'Firr(사)'!$AS$1:$AY$62","'Firr(회)'!$AS$1:$AY$62","'Firr(선)'!$L$1:$V$62","'Firr(사)'!$L$1:$V$62","'Firr(회)'!$L$1:$V$62"}</definedName>
    <definedName name="AHU1엔탈">"Edit Box 37"</definedName>
    <definedName name="anscount">1</definedName>
    <definedName name="asfwe" localSheetId="0">{"'Firr(선)'!$AS$1:$AY$62","'Firr(사)'!$AS$1:$AY$62","'Firr(회)'!$AS$1:$AY$62","'Firr(선)'!$L$1:$V$62","'Firr(사)'!$L$1:$V$62","'Firr(회)'!$L$1:$V$62"}</definedName>
    <definedName name="asfwe">{"'Firr(선)'!$AS$1:$AY$62","'Firr(사)'!$AS$1:$AY$62","'Firr(회)'!$AS$1:$AY$62","'Firr(선)'!$L$1:$V$62","'Firr(사)'!$L$1:$V$62","'Firr(회)'!$L$1:$V$62"}</definedName>
    <definedName name="AT">#N/A</definedName>
    <definedName name="awer" localSheetId="0">{"'Firr(선)'!$AS$1:$AY$62","'Firr(사)'!$AS$1:$AY$62","'Firr(회)'!$AS$1:$AY$62","'Firr(선)'!$L$1:$V$62","'Firr(사)'!$L$1:$V$62","'Firr(회)'!$L$1:$V$62"}</definedName>
    <definedName name="awer">{"'Firr(선)'!$AS$1:$AY$62","'Firr(사)'!$AS$1:$AY$62","'Firr(회)'!$AS$1:$AY$62","'Firr(선)'!$L$1:$V$62","'Firr(사)'!$L$1:$V$62","'Firr(회)'!$L$1:$V$62"}</definedName>
    <definedName name="B">#REF!</definedName>
    <definedName name="BaloonText">#N/A</definedName>
    <definedName name="BDCODE">#N/A</definedName>
    <definedName name="begin">#N/A</definedName>
    <definedName name="birthday">#N/A</definedName>
    <definedName name="BONG">#N/A</definedName>
    <definedName name="BTYPE">#N/A</definedName>
    <definedName name="BUNHO">#N/A</definedName>
    <definedName name="BV">#N/A</definedName>
    <definedName name="BV_1">#N/A</definedName>
    <definedName name="CALCU">#N/A</definedName>
    <definedName name="CALCUL">#N/A</definedName>
    <definedName name="CALCULA">#N/A</definedName>
    <definedName name="CALCULAT">#N/A</definedName>
    <definedName name="CALCULATI">#N/A</definedName>
    <definedName name="CALCULATION">#N/A</definedName>
    <definedName name="cccc">#N/A</definedName>
    <definedName name="cgmh" localSheetId="0">{"'용역비'!$A$4:$C$8"}</definedName>
    <definedName name="cgmh">{"'용역비'!$A$4:$C$8"}</definedName>
    <definedName name="CHO">#N/A</definedName>
    <definedName name="COM">#N/A</definedName>
    <definedName name="COMPANY">#N/A</definedName>
    <definedName name="CONC">#N/A</definedName>
    <definedName name="CONC_1">#N/A</definedName>
    <definedName name="_xlnm.Consolidate_Area">#REF!</definedName>
    <definedName name="costr">#N/A</definedName>
    <definedName name="CR">#REF!</definedName>
    <definedName name="CR_1">#N/A</definedName>
    <definedName name="CRa" localSheetId="0">#REF!</definedName>
    <definedName name="CRa">#REF!</definedName>
    <definedName name="CRb" localSheetId="0">#REF!</definedName>
    <definedName name="CRb">#REF!</definedName>
    <definedName name="cxee" localSheetId="0">{"'Firr(선)'!$AS$1:$AY$62","'Firr(사)'!$AS$1:$AY$62","'Firr(회)'!$AS$1:$AY$62","'Firr(선)'!$L$1:$V$62","'Firr(사)'!$L$1:$V$62","'Firr(회)'!$L$1:$V$62"}</definedName>
    <definedName name="cxee">{"'Firr(선)'!$AS$1:$AY$62","'Firr(사)'!$AS$1:$AY$62","'Firr(회)'!$AS$1:$AY$62","'Firr(선)'!$L$1:$V$62","'Firr(사)'!$L$1:$V$62","'Firr(회)'!$L$1:$V$62"}</definedName>
    <definedName name="DANWI">#N/A</definedName>
    <definedName name="_xlnm.Database" localSheetId="0">#REF!</definedName>
    <definedName name="_xlnm.Database">#REF!</definedName>
    <definedName name="Database_MI">#N/A</definedName>
    <definedName name="database2" localSheetId="0">#REF!</definedName>
    <definedName name="database2">#REF!</definedName>
    <definedName name="date">#N/A</definedName>
    <definedName name="DAY">#N/A</definedName>
    <definedName name="DDDDA" localSheetId="0">BlankMacro1</definedName>
    <definedName name="DDDDA">BlankMacro1</definedName>
    <definedName name="delta">#N/A</definedName>
    <definedName name="derwr" localSheetId="0">{"'Firr(선)'!$AS$1:$AY$62","'Firr(사)'!$AS$1:$AY$62","'Firr(회)'!$AS$1:$AY$62","'Firr(선)'!$L$1:$V$62","'Firr(사)'!$L$1:$V$62","'Firr(회)'!$L$1:$V$62"}</definedName>
    <definedName name="derwr">{"'Firr(선)'!$AS$1:$AY$62","'Firr(사)'!$AS$1:$AY$62","'Firr(회)'!$AS$1:$AY$62","'Firr(선)'!$L$1:$V$62","'Firr(사)'!$L$1:$V$62","'Firr(회)'!$L$1:$V$62"}</definedName>
    <definedName name="DFBS_a_ITEM">"OFFSET(DFBSⓐ!$B$4,0,0,COUNTA(DFBSⓐ!$B:$B)-1,1)"</definedName>
    <definedName name="dfwer" localSheetId="0">{"'Firr(선)'!$AS$1:$AY$62","'Firr(사)'!$AS$1:$AY$62","'Firr(회)'!$AS$1:$AY$62","'Firr(선)'!$L$1:$V$62","'Firr(사)'!$L$1:$V$62","'Firr(회)'!$L$1:$V$62"}</definedName>
    <definedName name="dfwer">{"'Firr(선)'!$AS$1:$AY$62","'Firr(사)'!$AS$1:$AY$62","'Firr(회)'!$AS$1:$AY$62","'Firr(선)'!$L$1:$V$62","'Firr(사)'!$L$1:$V$62","'Firr(회)'!$L$1:$V$62"}</definedName>
    <definedName name="dhj" localSheetId="0">{"'용역비'!$A$4:$C$8"}</definedName>
    <definedName name="dhj">{"'용역비'!$A$4:$C$8"}</definedName>
    <definedName name="dhsj">#N/A</definedName>
    <definedName name="dl">#N/A</definedName>
    <definedName name="dl_1">#N/A</definedName>
    <definedName name="DLAWHDDLF">#N/A</definedName>
    <definedName name="DLAWHDDLF_1">#N/A</definedName>
    <definedName name="dljsaldjfl">#N/A</definedName>
    <definedName name="Document_array" localSheetId="0">{"서울냉천 3차( 5. 6-7).xls","Sheet1"}</definedName>
    <definedName name="Document_array">{"서울냉천 3차( 5. 6-7).xls","Sheet1"}</definedName>
    <definedName name="DONG">"List Box 2"</definedName>
    <definedName name="drsg">#N/A</definedName>
    <definedName name="DSA">#N/A</definedName>
    <definedName name="DSA_1">#N/A</definedName>
    <definedName name="DSVP">#N/A</definedName>
    <definedName name="DSVP_1">#N/A</definedName>
    <definedName name="DUCK">#N/A</definedName>
    <definedName name="DUCK.XLS">#N/A</definedName>
    <definedName name="DVD">#N/A</definedName>
    <definedName name="DW" localSheetId="0">{"'용역비'!$A$4:$C$8"}</definedName>
    <definedName name="DW">{"'용역비'!$A$4:$C$8"}</definedName>
    <definedName name="edgh">#N/A</definedName>
    <definedName name="edtgh">#N/A</definedName>
    <definedName name="EFG" localSheetId="0">{"'용역비'!$A$4:$C$8"}</definedName>
    <definedName name="EFG">{"'용역비'!$A$4:$C$8"}</definedName>
    <definedName name="EGE" localSheetId="0">{"'용역비'!$A$4:$C$8"}</definedName>
    <definedName name="EGE">{"'용역비'!$A$4:$C$8"}</definedName>
    <definedName name="ei">#N/A</definedName>
    <definedName name="eight">#N/A</definedName>
    <definedName name="ENCOST">#N/A</definedName>
    <definedName name="end">#N/A</definedName>
    <definedName name="ertyertye" localSheetId="0">{"'용역비'!$A$4:$C$8"}</definedName>
    <definedName name="ertyertye">{"'용역비'!$A$4:$C$8"}</definedName>
    <definedName name="ETYETY" localSheetId="0">{"'용역비'!$A$4:$C$8"}</definedName>
    <definedName name="ETYETY">{"'용역비'!$A$4:$C$8"}</definedName>
    <definedName name="etyj" localSheetId="0">{"'용역비'!$A$4:$C$8"}</definedName>
    <definedName name="etyj">{"'용역비'!$A$4:$C$8"}</definedName>
    <definedName name="etyjj" localSheetId="0">{"'용역비'!$A$4:$C$8"}</definedName>
    <definedName name="etyjj">{"'용역비'!$A$4:$C$8"}</definedName>
    <definedName name="ETYJTYJ" localSheetId="0">{"'용역비'!$A$4:$C$8"}</definedName>
    <definedName name="ETYJTYJ">{"'용역비'!$A$4:$C$8"}</definedName>
    <definedName name="ewq" localSheetId="0">{"'Firr(선)'!$AS$1:$AY$62","'Firr(사)'!$AS$1:$AY$62","'Firr(회)'!$AS$1:$AY$62","'Firr(선)'!$L$1:$V$62","'Firr(사)'!$L$1:$V$62","'Firr(회)'!$L$1:$V$62"}</definedName>
    <definedName name="ewq">{"'Firr(선)'!$AS$1:$AY$62","'Firr(사)'!$AS$1:$AY$62","'Firr(회)'!$AS$1:$AY$62","'Firr(선)'!$L$1:$V$62","'Firr(사)'!$L$1:$V$62","'Firr(회)'!$L$1:$V$62"}</definedName>
    <definedName name="ews">#N/A</definedName>
    <definedName name="EXE">#N/A</definedName>
    <definedName name="_xlnm.Extract">#REF!</definedName>
    <definedName name="Extract_MI">#N/A</definedName>
    <definedName name="F_CODE">#N/A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A0_1">#N/A</definedName>
    <definedName name="F_LVL">#N/A</definedName>
    <definedName name="F_MA">#N/A</definedName>
    <definedName name="F_MA0">#N/A</definedName>
    <definedName name="F_MA0_1">#N/A</definedName>
    <definedName name="F_MEMO">#N/A</definedName>
    <definedName name="F_PAGE">#N/A</definedName>
    <definedName name="F_QVAL">#N/A</definedName>
    <definedName name="F_REMK">#N/A</definedName>
    <definedName name="F_SEQ">#N/A</definedName>
    <definedName name="F_SIZE">#N/A</definedName>
    <definedName name="F_SIZE_1">#N/A</definedName>
    <definedName name="F_SOS">#N/A</definedName>
    <definedName name="F_TQTY">#N/A</definedName>
    <definedName name="F_UNIT">#N/A</definedName>
    <definedName name="fact">#N/A</definedName>
    <definedName name="fact_1">#N/A</definedName>
    <definedName name="fdvd">#N/A</definedName>
    <definedName name="fid">#N/A</definedName>
    <definedName name="five">#N/A</definedName>
    <definedName name="fjkf">#N/A</definedName>
    <definedName name="FK" localSheetId="0">{"'용역비'!$A$4:$C$8"}</definedName>
    <definedName name="FK">{"'용역비'!$A$4:$C$8"}</definedName>
    <definedName name="four">#N/A</definedName>
    <definedName name="fsg">#N/A</definedName>
    <definedName name="gcfj" localSheetId="0">BlankMacro1</definedName>
    <definedName name="gcfj">BlankMacro1</definedName>
    <definedName name="GCODE">#N/A</definedName>
    <definedName name="GFD">#N/A</definedName>
    <definedName name="gfdgdgdf">#N/A</definedName>
    <definedName name="gfggfr">#N/A</definedName>
    <definedName name="GGGGG" localSheetId="0">{"Book1","상동3BL옥외설계계산서(1차검토분).xls"}</definedName>
    <definedName name="GGGGG">{"Book1","상동3BL옥외설계계산서(1차검토분).xls"}</definedName>
    <definedName name="ggh">#N/A</definedName>
    <definedName name="gjhd">#N/A</definedName>
    <definedName name="gjj">#N/A</definedName>
    <definedName name="GONGJONG">#REF!</definedName>
    <definedName name="GPRIC">#N/A</definedName>
    <definedName name="grew">#N/A</definedName>
    <definedName name="GUBUN">#N/A</definedName>
    <definedName name="GuidText">#N/A</definedName>
    <definedName name="HAF">#N/A</definedName>
    <definedName name="HAF_1">#N/A</definedName>
    <definedName name="HBV">#N/A</definedName>
    <definedName name="HBV_1">#N/A</definedName>
    <definedName name="HCR">#N/A</definedName>
    <definedName name="HCR_1">#N/A</definedName>
    <definedName name="HDSVP">#N/A</definedName>
    <definedName name="HDSVP_1">#N/A</definedName>
    <definedName name="HHAF">#N/A</definedName>
    <definedName name="HHAF_1">#N/A</definedName>
    <definedName name="HHMF">#N/A</definedName>
    <definedName name="HHMF_1">#N/A</definedName>
    <definedName name="hjn">#N/A</definedName>
    <definedName name="HMF">#N/A</definedName>
    <definedName name="HMF_1">#N/A</definedName>
    <definedName name="HMOTOR">#N/A</definedName>
    <definedName name="HMOTOR_1">#N/A</definedName>
    <definedName name="HPUMP">#N/A</definedName>
    <definedName name="HPUMP_1">#N/A</definedName>
    <definedName name="HSR" localSheetId="0">{"'용역비'!$A$4:$C$8"}</definedName>
    <definedName name="HSR">{"'용역비'!$A$4:$C$8"}</definedName>
    <definedName name="HSV">#N/A</definedName>
    <definedName name="HSV_1">#N/A</definedName>
    <definedName name="HTML_CodePage">949</definedName>
    <definedName name="HTML_Control" localSheetId="0">{"'제조(순번)'!$A$386:$A$387","'제조(순번)'!$A$1:$H$399"}</definedName>
    <definedName name="HTML_Control">{"'제조(순번)'!$A$386:$A$387","'제조(순번)'!$A$1:$H$399"}</definedName>
    <definedName name="HTML_Description">""</definedName>
    <definedName name="HTML_Email">""</definedName>
    <definedName name="HTML_Header">"공사부문시중노임단가"</definedName>
    <definedName name="HTML_LastUpdate">"01-09-01"</definedName>
    <definedName name="HTML_LineAfter">FALSE</definedName>
    <definedName name="HTML_LineBefore">FALSE</definedName>
    <definedName name="HTML_Name">"동양경제연구원"</definedName>
    <definedName name="HTML_OBDlg2">TRUE</definedName>
    <definedName name="HTML_OBDlg4">TRUE</definedName>
    <definedName name="HTML_OS">0</definedName>
    <definedName name="HTML_PathFile">"C:\자료방\시중노임단가\2001년\MyHTML.htm"</definedName>
    <definedName name="HTML_Title">"공사부문-시중노임단가(2001)"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HVAFP">#N/A</definedName>
    <definedName name="HVAFP_1">#N/A</definedName>
    <definedName name="HVMF">#N/A</definedName>
    <definedName name="HVMF_1">#N/A</definedName>
    <definedName name="HWEI">#N/A</definedName>
    <definedName name="HWEI_1">#N/A</definedName>
    <definedName name="IIII" localSheetId="0">BlankMacro1</definedName>
    <definedName name="IIII">BlankMacro1</definedName>
    <definedName name="io">#N/A</definedName>
    <definedName name="IOI" localSheetId="0">{"'용역비'!$A$4:$C$8"}</definedName>
    <definedName name="IOI">{"'용역비'!$A$4:$C$8"}</definedName>
    <definedName name="ISO_정렬">#N/A</definedName>
    <definedName name="ITNUM">#N/A</definedName>
    <definedName name="JHG">#N/A</definedName>
    <definedName name="jhjyg">#N/A</definedName>
    <definedName name="JHMKHJ">#N/A</definedName>
    <definedName name="JHY">#N/A</definedName>
    <definedName name="JHYKING">#N/A</definedName>
    <definedName name="JJJJJJ">#N/A</definedName>
    <definedName name="jkh">#N/A</definedName>
    <definedName name="jy">#N/A</definedName>
    <definedName name="KA">#N/A</definedName>
    <definedName name="KA_1">#N/A</definedName>
    <definedName name="kjjh">#N/A</definedName>
    <definedName name="KKKK" localSheetId="0">BlankMacro1</definedName>
    <definedName name="KKKK">BlankMacro1</definedName>
    <definedName name="lasdjljds">#N/A</definedName>
    <definedName name="lblk">#N/A</definedName>
    <definedName name="lbls">#N/A</definedName>
    <definedName name="lcnc">#N/A</definedName>
    <definedName name="lelc">#N/A</definedName>
    <definedName name="LGK" localSheetId="0">BlankMacro1</definedName>
    <definedName name="LGK">BlankMacro1</definedName>
    <definedName name="li" localSheetId="0">{"'용역비'!$A$4:$C$8"}</definedName>
    <definedName name="li">{"'용역비'!$A$4:$C$8"}</definedName>
    <definedName name="light">"Picture 1"</definedName>
    <definedName name="list01">#N/A</definedName>
    <definedName name="list02">#N/A</definedName>
    <definedName name="list03">#N/A</definedName>
    <definedName name="list04">#N/A</definedName>
    <definedName name="list05">#N/A</definedName>
    <definedName name="list06">#N/A</definedName>
    <definedName name="lks">#N/A</definedName>
    <definedName name="lldr">#N/A</definedName>
    <definedName name="llkj">#N/A</definedName>
    <definedName name="LLLL">#N/A</definedName>
    <definedName name="llnd">#N/A</definedName>
    <definedName name="llvl">#N/A</definedName>
    <definedName name="lmch">#N/A</definedName>
    <definedName name="lnmr">#N/A</definedName>
    <definedName name="lpav">#N/A</definedName>
    <definedName name="lpnt">#N/A</definedName>
    <definedName name="LPRIC">#N/A</definedName>
    <definedName name="lscf">#N/A</definedName>
    <definedName name="lspe">#N/A</definedName>
    <definedName name="lstn">#N/A</definedName>
    <definedName name="ltil">#N/A</definedName>
    <definedName name="ltnl">#N/A</definedName>
    <definedName name="lwld">#N/A</definedName>
    <definedName name="Macro1">#N/A</definedName>
    <definedName name="Macro4">#N/A</definedName>
    <definedName name="Main">#REF!</definedName>
    <definedName name="MAINPART" localSheetId="0">#REF!</definedName>
    <definedName name="MAINPART">#REF!</definedName>
    <definedName name="MENU1">#N/A</definedName>
    <definedName name="MENU2">#N/A</definedName>
    <definedName name="mf" localSheetId="0">#REF!</definedName>
    <definedName name="mf">#REF!</definedName>
    <definedName name="MMHH" localSheetId="0">BlankMacro1</definedName>
    <definedName name="MMHH">BlankMacro1</definedName>
    <definedName name="MMMM" localSheetId="0">BlankMacro1</definedName>
    <definedName name="MMMM">BlankMacro1</definedName>
    <definedName name="month">#N/A</definedName>
    <definedName name="MOTOR">#N/A</definedName>
    <definedName name="MOTOR_1">#N/A</definedName>
    <definedName name="MOVE1">#N/A</definedName>
    <definedName name="MOVE2">#N/A</definedName>
    <definedName name="MOVE3">#N/A</definedName>
    <definedName name="MOVE4">#N/A</definedName>
    <definedName name="MPRIC">#N/A</definedName>
    <definedName name="mws">#N/A</definedName>
    <definedName name="NAK">#N/A</definedName>
    <definedName name="NI">#N/A</definedName>
    <definedName name="NI_1">#N/A</definedName>
    <definedName name="nnn" localSheetId="0">BlankMacro1</definedName>
    <definedName name="nnn">BlankMacro1</definedName>
    <definedName name="NOIM">#N/A</definedName>
    <definedName name="NOIM_1">#N/A</definedName>
    <definedName name="NUMBER">#N/A</definedName>
    <definedName name="OIL" localSheetId="0">{"'용역비'!$A$4:$C$8"}</definedName>
    <definedName name="OIL">{"'용역비'!$A$4:$C$8"}</definedName>
    <definedName name="oiuytre" localSheetId="0">BlankMacro1</definedName>
    <definedName name="oiuytre">BlankMacro1</definedName>
    <definedName name="one">#N/A</definedName>
    <definedName name="ooo" localSheetId="0">BlankMacro1</definedName>
    <definedName name="ooo">BlankMacro1</definedName>
    <definedName name="ooooo">#N/A</definedName>
    <definedName name="P33A">"Picture 2"</definedName>
    <definedName name="PAGE1">#N/A</definedName>
    <definedName name="PAGE2">#N/A</definedName>
    <definedName name="PAGE3">#N/A</definedName>
    <definedName name="PersonSelectionRange">#N/A</definedName>
    <definedName name="pi">3.141592654</definedName>
    <definedName name="PJT">#N/A</definedName>
    <definedName name="PNAME">#N/A</definedName>
    <definedName name="PQ점수">"Dialog Frame 1"</definedName>
    <definedName name="print">#N/A</definedName>
    <definedName name="print_1">#N/A</definedName>
    <definedName name="_xlnm.Print_Area" localSheetId="2">공종별내역서!$A$1:$M$19</definedName>
    <definedName name="_xlnm.Print_Area" localSheetId="1">공종별집계표!$A$1:$M$22</definedName>
    <definedName name="_xlnm.Print_Area" localSheetId="5">단가대비표!$A$1:$X$44</definedName>
    <definedName name="_xlnm.Print_Area" localSheetId="0">원가!$A$1:$I$28</definedName>
    <definedName name="_xlnm.Print_Area" localSheetId="4">일위대가!$A$1:$M$261</definedName>
    <definedName name="_xlnm.Print_Area" localSheetId="3">일위대가목록!$A$1:$M$47</definedName>
    <definedName name="_xlnm.Print_Area">#REF!</definedName>
    <definedName name="PRINT_AREA_MI" localSheetId="0">#REF!</definedName>
    <definedName name="PRINT_AREA_MI">#REF!</definedName>
    <definedName name="Print_Area\C">#N/A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0">#REF!</definedName>
    <definedName name="_xlnm.Print_Titles" localSheetId="4">일위대가!$1:$3</definedName>
    <definedName name="_xlnm.Print_Titles" localSheetId="3">일위대가목록!$1:$3</definedName>
    <definedName name="_xlnm.Print_Titles">#REF!</definedName>
    <definedName name="PUMP">#N/A</definedName>
    <definedName name="PUMP_1">#N/A</definedName>
    <definedName name="Q" localSheetId="0">BlankMacro1</definedName>
    <definedName name="Q">BlankMacro1</definedName>
    <definedName name="q234562456" localSheetId="0">{"'용역비'!$A$4:$C$8"}</definedName>
    <definedName name="q234562456">{"'용역비'!$A$4:$C$8"}</definedName>
    <definedName name="qor">#N/A</definedName>
    <definedName name="qqq" localSheetId="0">{"서울냉천 3차( 5. 6-7).xls","Sheet1"}</definedName>
    <definedName name="qqq">{"서울냉천 3차( 5. 6-7).xls","Sheet1"}</definedName>
    <definedName name="qsdf" localSheetId="0">{"'Firr(선)'!$AS$1:$AY$62","'Firr(사)'!$AS$1:$AY$62","'Firr(회)'!$AS$1:$AY$62","'Firr(선)'!$L$1:$V$62","'Firr(사)'!$L$1:$V$62","'Firr(회)'!$L$1:$V$62"}</definedName>
    <definedName name="qsdf">{"'Firr(선)'!$AS$1:$AY$62","'Firr(사)'!$AS$1:$AY$62","'Firr(회)'!$AS$1:$AY$62","'Firr(선)'!$L$1:$V$62","'Firr(사)'!$L$1:$V$62","'Firr(회)'!$L$1:$V$62"}</definedName>
    <definedName name="qtw" localSheetId="0">BlankMacro1</definedName>
    <definedName name="qtw">BlankMacro1</definedName>
    <definedName name="QTY">#N/A</definedName>
    <definedName name="qyk" localSheetId="0">{"'용역비'!$A$4:$C$8"}</definedName>
    <definedName name="qyk">{"'용역비'!$A$4:$C$8"}</definedName>
    <definedName name="r2521012">#N/A</definedName>
    <definedName name="RecordCount">#N/A</definedName>
    <definedName name="REM">#N/A</definedName>
    <definedName name="rettw" localSheetId="0">BlankMacro1</definedName>
    <definedName name="rettw">BlankMacro1</definedName>
    <definedName name="RF" localSheetId="0">BlankMacro1</definedName>
    <definedName name="RF">BlankMacro1</definedName>
    <definedName name="rfa" localSheetId="0">BlankMacro1</definedName>
    <definedName name="rfa">BlankMacro1</definedName>
    <definedName name="rffff">#N/A</definedName>
    <definedName name="RH" localSheetId="0">{"'용역비'!$A$4:$C$8"}</definedName>
    <definedName name="RH">{"'용역비'!$A$4:$C$8"}</definedName>
    <definedName name="RJRJ" localSheetId="0">BlankMacro1</definedName>
    <definedName name="RJRJ">BlankMacro1</definedName>
    <definedName name="RJRKJRKJR" localSheetId="0">BlankMacro1</definedName>
    <definedName name="RJRKJRKJR">BlankMacro1</definedName>
    <definedName name="rksl">#N/A</definedName>
    <definedName name="RLTJD" localSheetId="0">BlankMacro1</definedName>
    <definedName name="RLTJD">BlankMacro1</definedName>
    <definedName name="rowclm">MOD(ROW(),2)</definedName>
    <definedName name="RTGH" localSheetId="0">{"'용역비'!$A$4:$C$8"}</definedName>
    <definedName name="RTGH">{"'용역비'!$A$4:$C$8"}</definedName>
    <definedName name="rth" localSheetId="0">{"'용역비'!$A$4:$C$8"}</definedName>
    <definedName name="rth">{"'용역비'!$A$4:$C$8"}</definedName>
    <definedName name="rtttt" localSheetId="0">BlankMacro1</definedName>
    <definedName name="rtttt">BlankMacro1</definedName>
    <definedName name="rtttttttt" localSheetId="0">BlankMacro1</definedName>
    <definedName name="rtttttttt">BlankMacro1</definedName>
    <definedName name="RWER" localSheetId="0">원가!RWER</definedName>
    <definedName name="RWER">원가!RWER</definedName>
    <definedName name="RYANG">#N/A</definedName>
    <definedName name="RYUIRYU" localSheetId="0">{"'용역비'!$A$4:$C$8"}</definedName>
    <definedName name="RYUIRYU">{"'용역비'!$A$4:$C$8"}</definedName>
    <definedName name="ryuk" localSheetId="0">{"'용역비'!$A$4:$C$8"}</definedName>
    <definedName name="ryuk">{"'용역비'!$A$4:$C$8"}</definedName>
    <definedName name="sanch_2">#N/A</definedName>
    <definedName name="sanch_3">#N/A</definedName>
    <definedName name="sanch_4">#N/A</definedName>
    <definedName name="SChonsei">#REF!</definedName>
    <definedName name="SCODE">#N/A</definedName>
    <definedName name="SDAS" localSheetId="0">{"'Firr(선)'!$AS$1:$AY$62","'Firr(사)'!$AS$1:$AY$62","'Firr(회)'!$AS$1:$AY$62","'Firr(선)'!$L$1:$V$62","'Firr(사)'!$L$1:$V$62","'Firr(회)'!$L$1:$V$62"}</definedName>
    <definedName name="SDAS">{"'Firr(선)'!$AS$1:$AY$62","'Firr(사)'!$AS$1:$AY$62","'Firr(회)'!$AS$1:$AY$62","'Firr(선)'!$L$1:$V$62","'Firr(사)'!$L$1:$V$62","'Firr(회)'!$L$1:$V$62"}</definedName>
    <definedName name="sdg">#N/A</definedName>
    <definedName name="sdryhj" localSheetId="0">{"'용역비'!$A$4:$C$8"}</definedName>
    <definedName name="sdryhj">{"'용역비'!$A$4:$C$8"}</definedName>
    <definedName name="SE" localSheetId="0">{"'용역비'!$A$4:$C$8"}</definedName>
    <definedName name="SE">{"'용역비'!$A$4:$C$8"}</definedName>
    <definedName name="SELECT">#N/A</definedName>
    <definedName name="selection">#N/A</definedName>
    <definedName name="seven">#N/A</definedName>
    <definedName name="sheetName">#N/A</definedName>
    <definedName name="sheetNo">#N/A</definedName>
    <definedName name="SheetNumber">#N/A</definedName>
    <definedName name="six">#N/A</definedName>
    <definedName name="skt" localSheetId="0">BlankMacro1</definedName>
    <definedName name="skt">BlankMacro1</definedName>
    <definedName name="solver_cvg">0.001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0</definedName>
    <definedName name="SORTCODE">#N/A</definedName>
    <definedName name="SPECI">#N/A</definedName>
    <definedName name="srth" localSheetId="0">{"'용역비'!$A$4:$C$8"}</definedName>
    <definedName name="srth">{"'용역비'!$A$4:$C$8"}</definedName>
    <definedName name="SSD" localSheetId="0">{"'Sheet1'!$A$4:$M$21","'Sheet1'!$J$17:$K$19"}</definedName>
    <definedName name="SSD">{"'Sheet1'!$A$4:$M$21","'Sheet1'!$J$17:$K$19"}</definedName>
    <definedName name="sssss" localSheetId="0">BlankMacro1</definedName>
    <definedName name="sssss">BlankMacro1</definedName>
    <definedName name="STS" localSheetId="0">{"'용역비'!$A$4:$C$8"}</definedName>
    <definedName name="STS">{"'용역비'!$A$4:$C$8"}</definedName>
    <definedName name="SubDic">#REF!</definedName>
    <definedName name="SUP">#N/A</definedName>
    <definedName name="SUYO">#N/A</definedName>
    <definedName name="SV">#N/A</definedName>
    <definedName name="SV_1">#N/A</definedName>
    <definedName name="t" localSheetId="0">BlankMacro1</definedName>
    <definedName name="t">BlankMacro1</definedName>
    <definedName name="T_AMOUNT">#N/A</definedName>
    <definedName name="T_UPRICE">#N/A</definedName>
    <definedName name="T10M">#N/A</definedName>
    <definedName name="T10P">#N/A</definedName>
    <definedName name="T11M">#N/A</definedName>
    <definedName name="T11P">#N/A</definedName>
    <definedName name="T12M">#N/A</definedName>
    <definedName name="T12P">#N/A</definedName>
    <definedName name="T13M">#N/A</definedName>
    <definedName name="T13P">#N/A</definedName>
    <definedName name="T14M">#N/A</definedName>
    <definedName name="T14P">#N/A</definedName>
    <definedName name="T15M">#N/A</definedName>
    <definedName name="T15P">#N/A</definedName>
    <definedName name="T16M">#N/A</definedName>
    <definedName name="T16P">#N/A</definedName>
    <definedName name="T17M">#N/A</definedName>
    <definedName name="T17P">#N/A</definedName>
    <definedName name="T18M">#N/A</definedName>
    <definedName name="T18P">#N/A</definedName>
    <definedName name="T19M">#N/A</definedName>
    <definedName name="T19P">#N/A</definedName>
    <definedName name="T1E">#N/A</definedName>
    <definedName name="T1M">#N/A</definedName>
    <definedName name="T1P">#N/A</definedName>
    <definedName name="T20M">#N/A</definedName>
    <definedName name="T20P">#N/A</definedName>
    <definedName name="T21M">#N/A</definedName>
    <definedName name="T21P">#N/A</definedName>
    <definedName name="T22E">#N/A</definedName>
    <definedName name="T23M">#N/A</definedName>
    <definedName name="T23P">#N/A</definedName>
    <definedName name="T24M">#N/A</definedName>
    <definedName name="T24P">#N/A</definedName>
    <definedName name="T2E">#N/A</definedName>
    <definedName name="T2M">#N/A</definedName>
    <definedName name="T2P">#N/A</definedName>
    <definedName name="T3P">#N/A</definedName>
    <definedName name="T4M">#N/A</definedName>
    <definedName name="T4P">#N/A</definedName>
    <definedName name="T5M">#N/A</definedName>
    <definedName name="T5P">#N/A</definedName>
    <definedName name="T6M">#N/A</definedName>
    <definedName name="T6P">#N/A</definedName>
    <definedName name="T7M">#N/A</definedName>
    <definedName name="T7P">#N/A</definedName>
    <definedName name="T8M">#N/A</definedName>
    <definedName name="T8P">#N/A</definedName>
    <definedName name="T9M">#N/A</definedName>
    <definedName name="T9P">#N/A</definedName>
    <definedName name="TChonsei" localSheetId="0">#REF!</definedName>
    <definedName name="TChonsei">#REF!</definedName>
    <definedName name="TDeposit" localSheetId="0">#REF!</definedName>
    <definedName name="TDeposit">#REF!</definedName>
    <definedName name="TEYJ" localSheetId="0">{"'용역비'!$A$4:$C$8"}</definedName>
    <definedName name="TEYJ">{"'용역비'!$A$4:$C$8"}</definedName>
    <definedName name="TFUI" localSheetId="0">{"'용역비'!$A$4:$C$8"}</definedName>
    <definedName name="TFUI">{"'용역비'!$A$4:$C$8"}</definedName>
    <definedName name="three">#N/A</definedName>
    <definedName name="tj" localSheetId="0">원가!tj</definedName>
    <definedName name="tj">원가!tj</definedName>
    <definedName name="TJHKLHGF" localSheetId="0">BlankMacro1</definedName>
    <definedName name="TJHKLHGF">BlankMacro1</definedName>
    <definedName name="TOO">#N/A</definedName>
    <definedName name="tr">#N/A</definedName>
    <definedName name="TRent" localSheetId="0">#REF!</definedName>
    <definedName name="TRent">#REF!</definedName>
    <definedName name="TTTT" localSheetId="0">BlankMacro1</definedName>
    <definedName name="TTTT">BlankMacro1</definedName>
    <definedName name="tu" localSheetId="0">{"'용역비'!$A$4:$C$8"}</definedName>
    <definedName name="tu">{"'용역비'!$A$4:$C$8"}</definedName>
    <definedName name="tuchal">#N/A</definedName>
    <definedName name="tuilol" localSheetId="0">{"'용역비'!$A$4:$C$8"}</definedName>
    <definedName name="tuilol">{"'용역비'!$A$4:$C$8"}</definedName>
    <definedName name="TUIO" localSheetId="0">{"'용역비'!$A$4:$C$8"}</definedName>
    <definedName name="TUIO">{"'용역비'!$A$4:$C$8"}</definedName>
    <definedName name="TUIO.L" localSheetId="0">{"'용역비'!$A$4:$C$8"}</definedName>
    <definedName name="TUIO.L">{"'용역비'!$A$4:$C$8"}</definedName>
    <definedName name="TUIOTUI" localSheetId="0">{"'용역비'!$A$4:$C$8"}</definedName>
    <definedName name="TUIOTUI">{"'용역비'!$A$4:$C$8"}</definedName>
    <definedName name="TV" localSheetId="0">BlankMacro1</definedName>
    <definedName name="TV">BlankMacro1</definedName>
    <definedName name="two">#N/A</definedName>
    <definedName name="TYJ" localSheetId="0">{"'용역비'!$A$4:$C$8"}</definedName>
    <definedName name="TYJ">{"'용역비'!$A$4:$C$8"}</definedName>
    <definedName name="tyje" localSheetId="0">{"'용역비'!$A$4:$C$8"}</definedName>
    <definedName name="tyje">{"'용역비'!$A$4:$C$8"}</definedName>
    <definedName name="tyjet" localSheetId="0">{"'용역비'!$A$4:$C$8"}</definedName>
    <definedName name="tyjet">{"'용역비'!$A$4:$C$8"}</definedName>
    <definedName name="tyu" localSheetId="0">{"'용역비'!$A$4:$C$8"}</definedName>
    <definedName name="tyu">{"'용역비'!$A$4:$C$8"}</definedName>
    <definedName name="U19042704">#N/A</definedName>
    <definedName name="uh">#N/A</definedName>
    <definedName name="ulo" localSheetId="0">{"'용역비'!$A$4:$C$8"}</definedName>
    <definedName name="ulo">{"'용역비'!$A$4:$C$8"}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TI" localSheetId="0">{"'용역비'!$A$4:$C$8"}</definedName>
    <definedName name="UTI">{"'용역비'!$A$4:$C$8"}</definedName>
    <definedName name="UTIOL" localSheetId="0">{"'용역비'!$A$4:$C$8"}</definedName>
    <definedName name="UTIOL">{"'용역비'!$A$4:$C$8"}</definedName>
    <definedName name="UUUUU" localSheetId="0">BlankMacro1</definedName>
    <definedName name="UUUUU">BlankMacro1</definedName>
    <definedName name="V">#N/A</definedName>
    <definedName name="VAFP">#N/A</definedName>
    <definedName name="VAFP_1">#N/A</definedName>
    <definedName name="VBV">#N/A</definedName>
    <definedName name="VBV_1">#N/A</definedName>
    <definedName name="VCR">#N/A</definedName>
    <definedName name="VCR_1">#N/A</definedName>
    <definedName name="VDSVP">#N/A</definedName>
    <definedName name="VDSVP_1">#N/A</definedName>
    <definedName name="ve" localSheetId="0">{"'Firr(선)'!$AS$1:$AY$62","'Firr(사)'!$AS$1:$AY$62","'Firr(회)'!$AS$1:$AY$62","'Firr(선)'!$L$1:$V$62","'Firr(사)'!$L$1:$V$62","'Firr(회)'!$L$1:$V$62"}</definedName>
    <definedName name="ve">{"'Firr(선)'!$AS$1:$AY$62","'Firr(사)'!$AS$1:$AY$62","'Firr(회)'!$AS$1:$AY$62","'Firr(선)'!$L$1:$V$62","'Firr(사)'!$L$1:$V$62","'Firr(회)'!$L$1:$V$62"}</definedName>
    <definedName name="vfdsvfv">#N/A</definedName>
    <definedName name="VHAF">#N/A</definedName>
    <definedName name="VHAF_1">#N/A</definedName>
    <definedName name="VHMF">#N/A</definedName>
    <definedName name="VHMF_1">#N/A</definedName>
    <definedName name="VMF">#N/A</definedName>
    <definedName name="VMF_1">#N/A</definedName>
    <definedName name="VMOTOR">#N/A</definedName>
    <definedName name="VMOTOR_1">#N/A</definedName>
    <definedName name="VPUMP">#N/A</definedName>
    <definedName name="VPUMP_1">#N/A</definedName>
    <definedName name="VSV">#N/A</definedName>
    <definedName name="VSV_1">#N/A</definedName>
    <definedName name="VVAFP">#N/A</definedName>
    <definedName name="VVAFP_1">#N/A</definedName>
    <definedName name="VVMF">#N/A</definedName>
    <definedName name="VVMF_1">#N/A</definedName>
    <definedName name="VWEI">#N/A</definedName>
    <definedName name="VWEI_1">#N/A</definedName>
    <definedName name="w">#N/A</definedName>
    <definedName name="w_m22">#N/A</definedName>
    <definedName name="w_m22_1">#N/A</definedName>
    <definedName name="wdes">#N/A</definedName>
    <definedName name="WEI">#N/A</definedName>
    <definedName name="WEI_1">#N/A</definedName>
    <definedName name="wessdd">#N/A</definedName>
    <definedName name="wrty" localSheetId="0">{"'용역비'!$A$4:$C$8"}</definedName>
    <definedName name="wrty">{"'용역비'!$A$4:$C$8"}</definedName>
    <definedName name="wrtyrtyrt" localSheetId="0">{"'용역비'!$A$4:$C$8"}</definedName>
    <definedName name="wrtyrtyrt">{"'용역비'!$A$4:$C$8"}</definedName>
    <definedName name="wrtywrtywr" localSheetId="0">{"'용역비'!$A$4:$C$8"}</definedName>
    <definedName name="wrtywrtywr">{"'용역비'!$A$4:$C$8"}</definedName>
    <definedName name="wuy" localSheetId="0">{"'용역비'!$A$4:$C$8"}</definedName>
    <definedName name="wuy">{"'용역비'!$A$4:$C$8"}</definedName>
    <definedName name="WWWW" localSheetId="0">BlankMacro1</definedName>
    <definedName name="WWWW">BlankMacro1</definedName>
    <definedName name="xxca" localSheetId="0">{"'Firr(선)'!$AS$1:$AY$62","'Firr(사)'!$AS$1:$AY$62","'Firr(회)'!$AS$1:$AY$62","'Firr(선)'!$L$1:$V$62","'Firr(사)'!$L$1:$V$62","'Firr(회)'!$L$1:$V$62"}</definedName>
    <definedName name="xxca">{"'Firr(선)'!$AS$1:$AY$62","'Firr(사)'!$AS$1:$AY$62","'Firr(회)'!$AS$1:$AY$62","'Firr(선)'!$L$1:$V$62","'Firr(사)'!$L$1:$V$62","'Firr(회)'!$L$1:$V$62"}</definedName>
    <definedName name="XXXX">#N/A</definedName>
    <definedName name="XXXXXX" localSheetId="0">{"'공사부문'!$A$6:$A$32"}</definedName>
    <definedName name="XXXXXX">{"'공사부문'!$A$6:$A$32"}</definedName>
    <definedName name="YE">#N/A</definedName>
    <definedName name="year">#N/A</definedName>
    <definedName name="YEKA">#N/A</definedName>
    <definedName name="YFU" localSheetId="0">{"'용역비'!$A$4:$C$8"}</definedName>
    <definedName name="YFU">{"'용역비'!$A$4:$C$8"}</definedName>
    <definedName name="YL" localSheetId="0">{"'용역비'!$A$4:$C$8"}</definedName>
    <definedName name="YL">{"'용역비'!$A$4:$C$8"}</definedName>
    <definedName name="yu" localSheetId="0">{"'용역비'!$A$4:$C$8"}</definedName>
    <definedName name="yu">{"'용역비'!$A$4:$C$8"}</definedName>
    <definedName name="YUK" localSheetId="0">{"'용역비'!$A$4:$C$8"}</definedName>
    <definedName name="YUK">{"'용역비'!$A$4:$C$8"}</definedName>
    <definedName name="YUKOI" localSheetId="0">{"'용역비'!$A$4:$C$8"}</definedName>
    <definedName name="YUKOI">{"'용역비'!$A$4:$C$8"}</definedName>
    <definedName name="YYYY" localSheetId="0">BlankMacro1</definedName>
    <definedName name="YYYY">BlankMacro1</definedName>
    <definedName name="za">#N/A</definedName>
    <definedName name="ㄱㄱㄱㄱㄱ" localSheetId="0">{"'용역비'!$A$4:$C$8"}</definedName>
    <definedName name="ㄱㄱㄱㄱㄱ">{"'용역비'!$A$4:$C$8"}</definedName>
    <definedName name="ㄱㄱㄱㄱㄱㄱ" localSheetId="0">{"'용역비'!$A$4:$C$8"}</definedName>
    <definedName name="ㄱㄱㄱㄱㄱㄱ">{"'용역비'!$A$4:$C$8"}</definedName>
    <definedName name="ㄱ노ㅛㄱ서" localSheetId="0">BlankMacro1</definedName>
    <definedName name="ㄱ노ㅛㄱ서">BlankMacro1</definedName>
    <definedName name="ㄱㅈㅎ">#N/A</definedName>
    <definedName name="ㄱ호ㅗㅓㄱ">#N/A</definedName>
    <definedName name="ㄱ홍ㅎ">#N/A</definedName>
    <definedName name="가가가가각">#N/A</definedName>
    <definedName name="가도_EL2">#N/A</definedName>
    <definedName name="가배수로위치도" localSheetId="0">원가!가배수로위치도</definedName>
    <definedName name="가배수로위치도">원가!가배수로위치도</definedName>
    <definedName name="가설">#N/A</definedName>
    <definedName name="가식장">#N/A</definedName>
    <definedName name="가식장_1">#N/A</definedName>
    <definedName name="가전제품" localSheetId="0">BlankMacro1</definedName>
    <definedName name="가전제품">BlankMacro1</definedName>
    <definedName name="간입ㄴ다..">#N/A</definedName>
    <definedName name="간접노무비">14%</definedName>
    <definedName name="간접노무비_1">14%</definedName>
    <definedName name="간접노무비율">#N/A</definedName>
    <definedName name="간지1" localSheetId="0">BlankMacro1</definedName>
    <definedName name="간지1">BlankMacro1</definedName>
    <definedName name="갈빌1호">#N/A</definedName>
    <definedName name="갈빌1호_1">#N/A</definedName>
    <definedName name="갈빌2호">#N/A</definedName>
    <definedName name="갈빌2호_1">#N/A</definedName>
    <definedName name="갈빌3호">#N/A</definedName>
    <definedName name="갈빌3호_1">#N/A</definedName>
    <definedName name="감나ㅏ">#N/A</definedName>
    <definedName name="갑니둉ㅇ">#N/A</definedName>
    <definedName name="갑지2" localSheetId="0">BlankMacro1</definedName>
    <definedName name="갑지2">BlankMacro1</definedName>
    <definedName name="개산분">#N/A</definedName>
    <definedName name="건목">53461</definedName>
    <definedName name="건설기계운전기사">#N/A</definedName>
    <definedName name="건설기계운전조수">#N/A</definedName>
    <definedName name="건설기계조장">#N/A</definedName>
    <definedName name="건축" localSheetId="0">BlankMacro1</definedName>
    <definedName name="건축">BlankMacro1</definedName>
    <definedName name="건축내역1" localSheetId="0">BlankMacro1</definedName>
    <definedName name="건축내역1">BlankMacro1</definedName>
    <definedName name="건축도급" localSheetId="0">BlankMacro1</definedName>
    <definedName name="건축도급">BlankMacro1</definedName>
    <definedName name="검___조___부">#N/A</definedName>
    <definedName name="견적">#N/A</definedName>
    <definedName name="견적_1">#N/A</definedName>
    <definedName name="견적갑">#N/A</definedName>
    <definedName name="견적조" localSheetId="0">BlankMacro1</definedName>
    <definedName name="견적조">BlankMacro1</definedName>
    <definedName name="견적조건" localSheetId="0">BlankMacro1</definedName>
    <definedName name="견적조건">BlankMacro1</definedName>
    <definedName name="견적조건22" localSheetId="0">BlankMacro1</definedName>
    <definedName name="견적조건22">BlankMacro1</definedName>
    <definedName name="견적탱크">#N/A</definedName>
    <definedName name="경계석">#N/A</definedName>
    <definedName name="경비2">#N/A</definedName>
    <definedName name="경비실집계" localSheetId="0">BlankMacro1</definedName>
    <definedName name="경비실집계">BlankMacro1</definedName>
    <definedName name="경비율">#N/A</definedName>
    <definedName name="경비집계" localSheetId="0">{"'용역비'!$A$4:$C$8"}</definedName>
    <definedName name="경비집계">{"'용역비'!$A$4:$C$8"}</definedName>
    <definedName name="경비합">#N/A</definedName>
    <definedName name="경상비1">#N/A</definedName>
    <definedName name="경순" localSheetId="0">BlankMacro1</definedName>
    <definedName name="경순">BlankMacro1</definedName>
    <definedName name="계___령___공">#N/A</definedName>
    <definedName name="계산서총괄표">#N/A</definedName>
    <definedName name="고양이" localSheetId="0">BlankMacro1</definedName>
    <definedName name="고양이">BlankMacro1</definedName>
    <definedName name="고용">#N/A</definedName>
    <definedName name="고용보험료율">#N/A</definedName>
    <definedName name="곡동" localSheetId="0">{"'Firr(선)'!$AS$1:$AY$62","'Firr(사)'!$AS$1:$AY$62","'Firr(회)'!$AS$1:$AY$62","'Firr(선)'!$L$1:$V$62","'Firr(사)'!$L$1:$V$62","'Firr(회)'!$L$1:$V$62"}</definedName>
    <definedName name="곡동">{"'Firr(선)'!$AS$1:$AY$62","'Firr(사)'!$AS$1:$AY$62","'Firr(회)'!$AS$1:$AY$62","'Firr(선)'!$L$1:$V$62","'Firr(사)'!$L$1:$V$62","'Firr(회)'!$L$1:$V$62"}</definedName>
    <definedName name="공공시설">#N/A</definedName>
    <definedName name="공구손료">3%</definedName>
    <definedName name="공ㄴㅁ">#N/A</definedName>
    <definedName name="공내역">#N/A</definedName>
    <definedName name="공법비교" localSheetId="0">BlankMacro1</definedName>
    <definedName name="공법비교">BlankMacro1</definedName>
    <definedName name="공비" localSheetId="0">BlankMacro1</definedName>
    <definedName name="공비">BlankMacro1</definedName>
    <definedName name="공사감리율">#N/A</definedName>
    <definedName name="공사개요1">#N/A</definedName>
    <definedName name="공사개요2">#N/A</definedName>
    <definedName name="공사개요3">#N/A</definedName>
    <definedName name="공사개요4">#N/A</definedName>
    <definedName name="공사금액">#N/A</definedName>
    <definedName name="공사명1">"지하차도"</definedName>
    <definedName name="공사방향1">"인덕원방향"</definedName>
    <definedName name="공사방향2">"수내동방향"</definedName>
    <definedName name="공사비">#N/A</definedName>
    <definedName name="공사비_1">#N/A</definedName>
    <definedName name="공사원가명세서분석표1">#N/A</definedName>
    <definedName name="공종">#N/A</definedName>
    <definedName name="공통운영">#N/A</definedName>
    <definedName name="곽동준" localSheetId="0">{"'Firr(선)'!$AS$1:$AY$62","'Firr(사)'!$AS$1:$AY$62","'Firr(회)'!$AS$1:$AY$62","'Firr(선)'!$L$1:$V$62","'Firr(사)'!$L$1:$V$62","'Firr(회)'!$L$1:$V$62"}</definedName>
    <definedName name="곽동준">{"'Firr(선)'!$AS$1:$AY$62","'Firr(사)'!$AS$1:$AY$62","'Firr(회)'!$AS$1:$AY$62","'Firr(선)'!$L$1:$V$62","'Firr(사)'!$L$1:$V$62","'Firr(회)'!$L$1:$V$62"}</definedName>
    <definedName name="곽동중" localSheetId="0">{"'Firr(선)'!$AS$1:$AY$62","'Firr(사)'!$AS$1:$AY$62","'Firr(회)'!$AS$1:$AY$62","'Firr(선)'!$L$1:$V$62","'Firr(사)'!$L$1:$V$62","'Firr(회)'!$L$1:$V$62"}</definedName>
    <definedName name="곽동중">{"'Firr(선)'!$AS$1:$AY$62","'Firr(사)'!$AS$1:$AY$62","'Firr(회)'!$AS$1:$AY$62","'Firr(선)'!$L$1:$V$62","'Firr(사)'!$L$1:$V$62","'Firr(회)'!$L$1:$V$62"}</definedName>
    <definedName name="관급단가">#N/A</definedName>
    <definedName name="관급단가_1">#N/A</definedName>
    <definedName name="관급자재비">#N/A</definedName>
    <definedName name="관급자재비_1">#N/A</definedName>
    <definedName name="관로연장거리">#N/A</definedName>
    <definedName name="관로연장거리_1">#N/A</definedName>
    <definedName name="관리노인정" localSheetId="0">BlankMacro1</definedName>
    <definedName name="관리노인정">BlankMacro1</definedName>
    <definedName name="관리사무소" localSheetId="0">BlankMacro1</definedName>
    <definedName name="관리사무소">BlankMacro1</definedName>
    <definedName name="관정지반고">#N/A</definedName>
    <definedName name="관정지반고_1">#N/A</definedName>
    <definedName name="교육">#N/A</definedName>
    <definedName name="교육내용">#N/A</definedName>
    <definedName name="교통">#N/A</definedName>
    <definedName name="구______분">#N/A</definedName>
    <definedName name="구분" localSheetId="0">BlankMacro1</definedName>
    <definedName name="구분">BlankMacro1</definedName>
    <definedName name="군유1">#N/A</definedName>
    <definedName name="군유1_1">#N/A</definedName>
    <definedName name="군유2">#N/A</definedName>
    <definedName name="군유2_1">#N/A</definedName>
    <definedName name="군유3">#N/A</definedName>
    <definedName name="군유3_1">#N/A</definedName>
    <definedName name="군유4">#N/A</definedName>
    <definedName name="군유4_1">#N/A</definedName>
    <definedName name="군유5">#N/A</definedName>
    <definedName name="군유5_1">#N/A</definedName>
    <definedName name="군유6">#N/A</definedName>
    <definedName name="군유6_1">#N/A</definedName>
    <definedName name="군유7">#N/A</definedName>
    <definedName name="군유7_1">#N/A</definedName>
    <definedName name="금변금간접노무비">#N/A</definedName>
    <definedName name="금변금공급가액">#N/A</definedName>
    <definedName name="금변금공사원가">#N/A</definedName>
    <definedName name="금변금기타경비">#N/A</definedName>
    <definedName name="금변금도급액">#N/A</definedName>
    <definedName name="금변금부가가치세">#N/A</definedName>
    <definedName name="금변금산재보험료">#N/A</definedName>
    <definedName name="금변금순공사원가">#N/A</definedName>
    <definedName name="금변금안전관리비">#N/A</definedName>
    <definedName name="금변금이윤">#N/A</definedName>
    <definedName name="금변금일반관리비">#N/A</definedName>
    <definedName name="금변전간접노무비">#N/A</definedName>
    <definedName name="금변전공급가액">#N/A</definedName>
    <definedName name="금변전공사원가">#N/A</definedName>
    <definedName name="금변전기타경비">#N/A</definedName>
    <definedName name="금변전도급액">#N/A</definedName>
    <definedName name="금변전부가가치세">#N/A</definedName>
    <definedName name="금변전산재보험료">#N/A</definedName>
    <definedName name="금변전순공사원가">#N/A</definedName>
    <definedName name="금변전안전관리비">#N/A</definedName>
    <definedName name="금변전이윤">#N/A</definedName>
    <definedName name="금변전일반관리비">#N/A</definedName>
    <definedName name="금액">#N/A</definedName>
    <definedName name="금융비용최종" localSheetId="0">BlankMacro1</definedName>
    <definedName name="금융비용최종">BlankMacro1</definedName>
    <definedName name="금회공사원가금회">#N/A</definedName>
    <definedName name="금회공사원가기시행">#N/A</definedName>
    <definedName name="금회공사원가전체">#N/A</definedName>
    <definedName name="금회금간접노무비">#N/A</definedName>
    <definedName name="금회금고용보험료">#N/A</definedName>
    <definedName name="금회금기타경비">#N/A</definedName>
    <definedName name="금회금산재보험료">#N/A</definedName>
    <definedName name="금회금안전관리비">#N/A</definedName>
    <definedName name="금회금이윤">#N/A</definedName>
    <definedName name="금회금일반관리비">#N/A</definedName>
    <definedName name="금회금제이윤">#N/A</definedName>
    <definedName name="기">#N/A</definedName>
    <definedName name="기___와___공">#N/A</definedName>
    <definedName name="기Q">"기성세부내역서!$B$89"</definedName>
    <definedName name="기계">#N/A</definedName>
    <definedName name="기계3" localSheetId="0">BlankMacro1</definedName>
    <definedName name="기계3">BlankMacro1</definedName>
    <definedName name="기계4" localSheetId="0">BlankMacro1</definedName>
    <definedName name="기계4">BlankMacro1</definedName>
    <definedName name="기관명">#N/A</definedName>
    <definedName name="기구1" localSheetId="0">BlankMacro1</definedName>
    <definedName name="기구1">BlankMacro1</definedName>
    <definedName name="기구4" localSheetId="0">BlankMacro1</definedName>
    <definedName name="기구4">BlankMacro1</definedName>
    <definedName name="기상">#N/A</definedName>
    <definedName name="기성" localSheetId="0">BlankMacro1</definedName>
    <definedName name="기성">BlankMacro1</definedName>
    <definedName name="기성1">#N/A</definedName>
    <definedName name="기성품" localSheetId="0">BlankMacro1</definedName>
    <definedName name="기성품">BlankMacro1</definedName>
    <definedName name="기조일위대가">#N/A</definedName>
    <definedName name="기준">#N/A</definedName>
    <definedName name="기초교직">9</definedName>
    <definedName name="기초교축">9</definedName>
    <definedName name="기초데이타">#N/A</definedName>
    <definedName name="기초데이타_1">#N/A</definedName>
    <definedName name="기초일위">#N/A</definedName>
    <definedName name="기초일위대가1">#N/A</definedName>
    <definedName name="기초폭교직">9</definedName>
    <definedName name="기초폭교축">9</definedName>
    <definedName name="기초피복">0.1</definedName>
    <definedName name="기타">#N/A</definedName>
    <definedName name="기타_1">#N/A</definedName>
    <definedName name="기타경비">5.3%</definedName>
    <definedName name="기타경비_1">5.3%</definedName>
    <definedName name="기타경비율">#N/A</definedName>
    <definedName name="김1" localSheetId="0">{"'Firr(선)'!$AS$1:$AY$62","'Firr(사)'!$AS$1:$AY$62","'Firr(회)'!$AS$1:$AY$62","'Firr(선)'!$L$1:$V$62","'Firr(사)'!$L$1:$V$62","'Firr(회)'!$L$1:$V$62"}</definedName>
    <definedName name="김1">{"'Firr(선)'!$AS$1:$AY$62","'Firr(사)'!$AS$1:$AY$62","'Firr(회)'!$AS$1:$AY$62","'Firr(선)'!$L$1:$V$62","'Firr(사)'!$L$1:$V$62","'Firr(회)'!$L$1:$V$62"}</definedName>
    <definedName name="김동" localSheetId="0">{"'Firr(선)'!$AS$1:$AY$62","'Firr(사)'!$AS$1:$AY$62","'Firr(회)'!$AS$1:$AY$62","'Firr(선)'!$L$1:$V$62","'Firr(사)'!$L$1:$V$62","'Firr(회)'!$L$1:$V$62"}</definedName>
    <definedName name="김동">{"'Firr(선)'!$AS$1:$AY$62","'Firr(사)'!$AS$1:$AY$62","'Firr(회)'!$AS$1:$AY$62","'Firr(선)'!$L$1:$V$62","'Firr(사)'!$L$1:$V$62","'Firr(회)'!$L$1:$V$62"}</definedName>
    <definedName name="김동준" localSheetId="0">{"'Firr(선)'!$AS$1:$AY$62","'Firr(사)'!$AS$1:$AY$62","'Firr(회)'!$AS$1:$AY$62","'Firr(선)'!$L$1:$V$62","'Firr(사)'!$L$1:$V$62","'Firr(회)'!$L$1:$V$62"}</definedName>
    <definedName name="김동준">{"'Firr(선)'!$AS$1:$AY$62","'Firr(사)'!$AS$1:$AY$62","'Firr(회)'!$AS$1:$AY$62","'Firr(선)'!$L$1:$V$62","'Firr(사)'!$L$1:$V$62","'Firr(회)'!$L$1:$V$62"}</definedName>
    <definedName name="김미영">#N/A</definedName>
    <definedName name="ㄲ" localSheetId="0">BlankMacro1</definedName>
    <definedName name="ㄲ">BlankMacro1</definedName>
    <definedName name="ㄲㅎㄹㅇㄴ">#N/A</definedName>
    <definedName name="ㄳㄳㄳㄳ" localSheetId="0">{"'용역비'!$A$4:$C$8"}</definedName>
    <definedName name="ㄳㄳㄳㄳ">{"'용역비'!$A$4:$C$8"}</definedName>
    <definedName name="ㄴㄱㄹ">#N/A</definedName>
    <definedName name="ㄴㄴ" localSheetId="0">{"'용역비'!$A$4:$C$8"}</definedName>
    <definedName name="ㄴㄴ">{"'용역비'!$A$4:$C$8"}</definedName>
    <definedName name="ㄴㅁ">#N/A</definedName>
    <definedName name="ㄴㅅㅅㄴㄴㅅㄴ" localSheetId="0">BlankMacro1</definedName>
    <definedName name="ㄴㅅㅅㄴㄴㅅㄴ">BlankMacro1</definedName>
    <definedName name="ㄴㅇㄴㄴㅇㅇㄴ" localSheetId="0">BlankMacro1</definedName>
    <definedName name="ㄴㅇㄴㄴㅇㅇㄴ">BlankMacro1</definedName>
    <definedName name="ㄴㅇㄻㄴㅇㄹ" localSheetId="0">{"'용역비'!$A$4:$C$8"}</definedName>
    <definedName name="ㄴㅇㄻㄴㅇㄹ">{"'용역비'!$A$4:$C$8"}</definedName>
    <definedName name="낙찰가">#N/A</definedName>
    <definedName name="난간대집계표" localSheetId="0">BlankMacro1</definedName>
    <definedName name="난간대집계표">BlankMacro1</definedName>
    <definedName name="난방" localSheetId="0">{"서울냉천 3차( 5. 6-7).xls","Sheet1"}</definedName>
    <definedName name="난방">{"서울냉천 3차( 5. 6-7).xls","Sheet1"}</definedName>
    <definedName name="남덕" localSheetId="0">BlankMacro1</definedName>
    <definedName name="남덕">BlankMacro1</definedName>
    <definedName name="남덕1" localSheetId="0">BlankMacro1</definedName>
    <definedName name="남덕1">BlankMacro1</definedName>
    <definedName name="남산1호">#N/A</definedName>
    <definedName name="남산1호_1">#N/A</definedName>
    <definedName name="남산2호">#N/A</definedName>
    <definedName name="남산2호_1">#N/A</definedName>
    <definedName name="낭ㄹ">#N/A</definedName>
    <definedName name="내">#N/A</definedName>
    <definedName name="내선">49296</definedName>
    <definedName name="내역_목문짝" localSheetId="0">BlankMacro1</definedName>
    <definedName name="내역_목문짝">BlankMacro1</definedName>
    <definedName name="내전">#N/A</definedName>
    <definedName name="내전_1">#N/A</definedName>
    <definedName name="노곡1호">#N/A</definedName>
    <definedName name="노곡1호_1">#N/A</definedName>
    <definedName name="노곡2호">#N/A</definedName>
    <definedName name="노곡2호_1">#N/A</definedName>
    <definedName name="노곡3호">#N/A</definedName>
    <definedName name="노곡3호_1">#N/A</definedName>
    <definedName name="노곡4호">#N/A</definedName>
    <definedName name="노곡4호_1">#N/A</definedName>
    <definedName name="노무비단가">#N/A</definedName>
    <definedName name="노무비합">#N/A</definedName>
    <definedName name="노임1" localSheetId="0">BlankMacro1</definedName>
    <definedName name="노임1">BlankMacro1</definedName>
    <definedName name="노임2" localSheetId="0">BlankMacro1</definedName>
    <definedName name="노임2">BlankMacro1</definedName>
    <definedName name="노임단가">#N/A</definedName>
    <definedName name="노임단가_1">#N/A</definedName>
    <definedName name="농원1호">#N/A</definedName>
    <definedName name="농원1호_1">#N/A</definedName>
    <definedName name="농원2호">#N/A</definedName>
    <definedName name="농원2호_1">#N/A</definedName>
    <definedName name="ㄷ6ㅓ" localSheetId="0">{"'용역비'!$A$4:$C$8"}</definedName>
    <definedName name="ㄷ6ㅓ">{"'용역비'!$A$4:$C$8"}</definedName>
    <definedName name="ㄷㄱㄷㄱㄷㄱ" localSheetId="0">{"'용역비'!$A$4:$C$8"}</definedName>
    <definedName name="ㄷㄱㄷㄱㄷㄱ">{"'용역비'!$A$4:$C$8"}</definedName>
    <definedName name="ㄷㄱㅎㅀㅇㅎ" localSheetId="0">BlankMacro1</definedName>
    <definedName name="ㄷㄱㅎㅀㅇㅎ">BlankMacro1</definedName>
    <definedName name="ㄷㄷㄱㄱ" localSheetId="0">{"'용역비'!$A$4:$C$8"}</definedName>
    <definedName name="ㄷㄷㄱㄱ">{"'용역비'!$A$4:$C$8"}</definedName>
    <definedName name="ㄷㅈ" localSheetId="0">{"Book1","상동3BL옥외설계계산서(1차검토분).xls"}</definedName>
    <definedName name="ㄷㅈ">{"Book1","상동3BL옥외설계계산서(1차검토분).xls"}</definedName>
    <definedName name="ㄷㅍㅂ" localSheetId="0">{"'용역비'!$A$4:$C$8"}</definedName>
    <definedName name="ㄷㅍㅂ">{"'용역비'!$A$4:$C$8"}</definedName>
    <definedName name="다_1">#N/A</definedName>
    <definedName name="다락방" localSheetId="0">BlankMacro1</definedName>
    <definedName name="다락방">BlankMacro1</definedName>
    <definedName name="다빈조경비상연락망">#N/A</definedName>
    <definedName name="다시" localSheetId="0">BlankMacro1</definedName>
    <definedName name="다시">BlankMacro1</definedName>
    <definedName name="단가검토">#N/A</definedName>
    <definedName name="단가공종">#N/A</definedName>
    <definedName name="단가조사서">#N/A</definedName>
    <definedName name="단가조사표">#N/A</definedName>
    <definedName name="단가표">#N/A</definedName>
    <definedName name="단위세대" localSheetId="0">BlankMacro1</definedName>
    <definedName name="단위세대">BlankMacro1</definedName>
    <definedName name="단위중량">2.5</definedName>
    <definedName name="단중입력">#N/A</definedName>
    <definedName name="달래강돌">13326</definedName>
    <definedName name="당사">#N/A</definedName>
    <definedName name="당초변경">#N/A</definedName>
    <definedName name="대___장___공">#N/A</definedName>
    <definedName name="대관공사비" localSheetId="0">{"'건축내역'!$A$1:$L$413"}</definedName>
    <definedName name="대관공사비">{"'건축내역'!$A$1:$L$413"}</definedName>
    <definedName name="대기영역">#N/A</definedName>
    <definedName name="대기질">#N/A</definedName>
    <definedName name="대기질측정">#N/A</definedName>
    <definedName name="대상의">#N/A</definedName>
    <definedName name="대안설정">#N/A</definedName>
    <definedName name="덕산1호">#N/A</definedName>
    <definedName name="덕산1호_1">#N/A</definedName>
    <definedName name="덕산2호">#N/A</definedName>
    <definedName name="덕산2호_1">#N/A</definedName>
    <definedName name="덕산3호">#N/A</definedName>
    <definedName name="덕산3호_1">#N/A</definedName>
    <definedName name="덕산4호">#N/A</definedName>
    <definedName name="덕산4호_1">#N/A</definedName>
    <definedName name="덕전1호">#N/A</definedName>
    <definedName name="덕전1호_1">#N/A</definedName>
    <definedName name="덕전2호">#N/A</definedName>
    <definedName name="덕전2호_1">#N/A</definedName>
    <definedName name="덕전3호">#N/A</definedName>
    <definedName name="덕전3호_1">#N/A</definedName>
    <definedName name="덕지1호">#N/A</definedName>
    <definedName name="덕지1호_1">#N/A</definedName>
    <definedName name="덕천1호">#N/A</definedName>
    <definedName name="덕천1호_1">#N/A</definedName>
    <definedName name="덕천2호">#N/A</definedName>
    <definedName name="덕천2호_1">#N/A</definedName>
    <definedName name="덕천3호">#N/A</definedName>
    <definedName name="덕천3호_1">#N/A</definedName>
    <definedName name="덕천4호">#N/A</definedName>
    <definedName name="덕천4호_1">#N/A</definedName>
    <definedName name="도급공사">#N/A</definedName>
    <definedName name="도급공사_1">#N/A</definedName>
    <definedName name="도급단가">#N/A</definedName>
    <definedName name="도급예산액">#N/A</definedName>
    <definedName name="도급예산액_1">#N/A</definedName>
    <definedName name="도급예상액">#N/A</definedName>
    <definedName name="도급예상액_1">#N/A</definedName>
    <definedName name="도급예정액">#N/A</definedName>
    <definedName name="도목수">#N/A</definedName>
    <definedName name="동" localSheetId="0">BlankMacro1</definedName>
    <definedName name="동">BlankMacro1</definedName>
    <definedName name="동식물상">#N/A</definedName>
    <definedName name="동준" localSheetId="0">{"'Firr(선)'!$AS$1:$AY$62","'Firr(사)'!$AS$1:$AY$62","'Firr(회)'!$AS$1:$AY$62","'Firr(선)'!$L$1:$V$62","'Firr(사)'!$L$1:$V$62","'Firr(회)'!$L$1:$V$62"}</definedName>
    <definedName name="동준">{"'Firr(선)'!$AS$1:$AY$62","'Firr(사)'!$AS$1:$AY$62","'Firr(회)'!$AS$1:$AY$62","'Firr(선)'!$L$1:$V$62","'Firr(사)'!$L$1:$V$62","'Firr(회)'!$L$1:$V$62"}</definedName>
    <definedName name="동준친" localSheetId="0">{"'Firr(선)'!$AS$1:$AY$62","'Firr(사)'!$AS$1:$AY$62","'Firr(회)'!$AS$1:$AY$62","'Firr(선)'!$L$1:$V$62","'Firr(사)'!$L$1:$V$62","'Firr(회)'!$L$1:$V$62"}</definedName>
    <definedName name="동준친">{"'Firr(선)'!$AS$1:$AY$62","'Firr(사)'!$AS$1:$AY$62","'Firr(회)'!$AS$1:$AY$62","'Firr(선)'!$L$1:$V$62","'Firr(사)'!$L$1:$V$62","'Firr(회)'!$L$1:$V$62"}</definedName>
    <definedName name="두기1">#N/A</definedName>
    <definedName name="두기1_1">#N/A</definedName>
    <definedName name="두기1호">#N/A</definedName>
    <definedName name="두기1호_1">#N/A</definedName>
    <definedName name="두기2">#N/A</definedName>
    <definedName name="두기2_1">#N/A</definedName>
    <definedName name="두기2호">#N/A</definedName>
    <definedName name="두기2호_1">#N/A</definedName>
    <definedName name="두기3">#N/A</definedName>
    <definedName name="두기3_1">#N/A</definedName>
    <definedName name="두기3호">#N/A</definedName>
    <definedName name="두기3호_1">#N/A</definedName>
    <definedName name="등록_시작">#N/A</definedName>
    <definedName name="등록_취소">#N/A</definedName>
    <definedName name="똥개" localSheetId="0">BlankMacro1</definedName>
    <definedName name="똥개">BlankMacro1</definedName>
    <definedName name="ㄹㄴㅇㄹㅇ">#N/A</definedName>
    <definedName name="ㄹㄹㄹㄹ" localSheetId="0">{"'Firr(선)'!$AS$1:$AY$62","'Firr(사)'!$AS$1:$AY$62","'Firr(회)'!$AS$1:$AY$62","'Firr(선)'!$L$1:$V$62","'Firr(사)'!$L$1:$V$62","'Firr(회)'!$L$1:$V$62"}</definedName>
    <definedName name="ㄹㄹㄹㄹ">{"'Firr(선)'!$AS$1:$AY$62","'Firr(사)'!$AS$1:$AY$62","'Firr(회)'!$AS$1:$AY$62","'Firr(선)'!$L$1:$V$62","'Firr(사)'!$L$1:$V$62","'Firr(회)'!$L$1:$V$62"}</definedName>
    <definedName name="ㄹㅇㅎㄹㅇㅎ">#N/A</definedName>
    <definedName name="ㄹ호">#N/A</definedName>
    <definedName name="량" localSheetId="0">원가!량</definedName>
    <definedName name="량">원가!량</definedName>
    <definedName name="러러러" localSheetId="0">BlankMacro1</definedName>
    <definedName name="러러러">BlankMacro1</definedName>
    <definedName name="러ㅏㄹ">#N/A</definedName>
    <definedName name="로ㅓ허ㅗ하" localSheetId="0">{"'자리배치도'!$AG$1:$CI$28"}</definedName>
    <definedName name="로ㅓ허ㅗ하">{"'자리배치도'!$AG$1:$CI$28"}</definedName>
    <definedName name="롯데안">#N/A</definedName>
    <definedName name="료" localSheetId="0">{"'용역비'!$A$4:$C$8"}</definedName>
    <definedName name="료">{"'용역비'!$A$4:$C$8"}</definedName>
    <definedName name="루___핑___공">#N/A</definedName>
    <definedName name="류효정" localSheetId="0">{"'Firr(선)'!$AS$1:$AY$62","'Firr(사)'!$AS$1:$AY$62","'Firr(회)'!$AS$1:$AY$62","'Firr(선)'!$L$1:$V$62","'Firr(사)'!$L$1:$V$62","'Firr(회)'!$L$1:$V$62"}</definedName>
    <definedName name="류효정">{"'Firr(선)'!$AS$1:$AY$62","'Firr(사)'!$AS$1:$AY$62","'Firr(회)'!$AS$1:$AY$62","'Firr(선)'!$L$1:$V$62","'Firr(사)'!$L$1:$V$62","'Firr(회)'!$L$1:$V$62"}</definedName>
    <definedName name="리___벳___공">#N/A</definedName>
    <definedName name="ㄿㅇㄴ">#N/A</definedName>
    <definedName name="ㅀㅀ" localSheetId="0">{"'Firr(선)'!$AS$1:$AY$62","'Firr(사)'!$AS$1:$AY$62","'Firr(회)'!$AS$1:$AY$62","'Firr(선)'!$L$1:$V$62","'Firr(사)'!$L$1:$V$62","'Firr(회)'!$L$1:$V$62"}</definedName>
    <definedName name="ㅀㅀ">{"'Firr(선)'!$AS$1:$AY$62","'Firr(사)'!$AS$1:$AY$62","'Firr(회)'!$AS$1:$AY$62","'Firr(선)'!$L$1:$V$62","'Firr(사)'!$L$1:$V$62","'Firr(회)'!$L$1:$V$62"}</definedName>
    <definedName name="ㅁ1000">#N/A</definedName>
    <definedName name="ㅁ1382">#N/A</definedName>
    <definedName name="ㅁ170">#N/A</definedName>
    <definedName name="ㅁ170_1">#N/A</definedName>
    <definedName name="ㅁ1700">#N/A</definedName>
    <definedName name="ㅁ1800">#N/A</definedName>
    <definedName name="ㅁ1882">#N/A</definedName>
    <definedName name="ㅁ2200">#N/A</definedName>
    <definedName name="ㅁ2400">#N/A</definedName>
    <definedName name="ㅁ500">#N/A</definedName>
    <definedName name="ㅁ500_1">#N/A</definedName>
    <definedName name="ㅁ8529">#N/A</definedName>
    <definedName name="ㅁ8529_1">#N/A</definedName>
    <definedName name="ㅁㄴㄴㄴㄴㅇㅇ" localSheetId="0">BlankMacro1</definedName>
    <definedName name="ㅁㄴㄴㄴㄴㅇㅇ">BlankMacro1</definedName>
    <definedName name="ㅁㄴㅇㄻㄴㅇㄹㄴㅁㅎㄴㅇㅎ" localSheetId="0">{"'용역비'!$A$4:$C$8"}</definedName>
    <definedName name="ㅁㄴㅇㄻㄴㅇㄹㄴㅁㅎㄴㅇㅎ">{"'용역비'!$A$4:$C$8"}</definedName>
    <definedName name="ㅁㄴㅇㅁ" localSheetId="0">{"'용역비'!$A$4:$C$8"}</definedName>
    <definedName name="ㅁㄴㅇㅁ">{"'용역비'!$A$4:$C$8"}</definedName>
    <definedName name="ㅁㅁㅁㅁㅁ" localSheetId="0">{"'용역비'!$A$4:$C$8"}</definedName>
    <definedName name="ㅁㅁㅁㅁㅁ">{"'용역비'!$A$4:$C$8"}</definedName>
    <definedName name="ㅁㅇ" localSheetId="0">BlankMacro1</definedName>
    <definedName name="ㅁㅇ">BlankMacro1</definedName>
    <definedName name="ㅁ아ㅣㅓ">#N/A</definedName>
    <definedName name="마부_우마차포함">#N/A</definedName>
    <definedName name="매출대책">#N/A</definedName>
    <definedName name="메인_메뉴호출">#N/A</definedName>
    <definedName name="메인_시작">#N/A</definedName>
    <definedName name="명부범위">#N/A</definedName>
    <definedName name="모듈" localSheetId="0">BlankMacro1</definedName>
    <definedName name="모듈">BlankMacro1</definedName>
    <definedName name="모래__분사공">#N/A</definedName>
    <definedName name="모양" localSheetId="0">BlankMacro1</definedName>
    <definedName name="모양">BlankMacro1</definedName>
    <definedName name="목록3">#N/A</definedName>
    <definedName name="목차">#N/A</definedName>
    <definedName name="무농1호">#N/A</definedName>
    <definedName name="무농1호_1">#N/A</definedName>
    <definedName name="무농2호">#N/A</definedName>
    <definedName name="무농2호_1">#N/A</definedName>
    <definedName name="무안">#N/A</definedName>
    <definedName name="문형식보호덮개">#N/A</definedName>
    <definedName name="문화재">#N/A</definedName>
    <definedName name="물량" localSheetId="0">BlankMacro1</definedName>
    <definedName name="물량">BlankMacro1</definedName>
    <definedName name="물량산출서" localSheetId="0">BlankMacro1</definedName>
    <definedName name="물량산출서">BlankMacro1</definedName>
    <definedName name="물량산출서2" localSheetId="0">BlankMacro1</definedName>
    <definedName name="물량산출서2">BlankMacro1</definedName>
    <definedName name="물량집계">#N/A</definedName>
    <definedName name="ㅂ" localSheetId="0">BlankMacro1</definedName>
    <definedName name="ㅂ">BlankMacro1</definedName>
    <definedName name="ㅂㅂㅂㅂㅂㅂ" localSheetId="0">{"'용역비'!$A$4:$C$8"}</definedName>
    <definedName name="ㅂㅂㅂㅂㅂㅂ">{"'용역비'!$A$4:$C$8"}</definedName>
    <definedName name="ㅂㅈㄷ">#N/A</definedName>
    <definedName name="ㅂㅈㄷㄱㄳ" localSheetId="0">BlankMacro1</definedName>
    <definedName name="ㅂㅈㄷㄱㄳ">BlankMacro1</definedName>
    <definedName name="ㅂㅈㅂㄷㅂㄷ" localSheetId="0">BlankMacro1</definedName>
    <definedName name="ㅂㅈㅂㄷㅂㄷ">BlankMacro1</definedName>
    <definedName name="ㅂㅈㅂㅈㅂㅈ" localSheetId="0">BlankMacro1</definedName>
    <definedName name="ㅂㅈㅂㅈㅂㅈ">BlankMacro1</definedName>
    <definedName name="바이브레타공">#N/A</definedName>
    <definedName name="발주계획" localSheetId="0">{"'자리배치도'!$AG$1:$CI$28"}</definedName>
    <definedName name="발주계획">{"'자리배치도'!$AG$1:$CI$28"}</definedName>
    <definedName name="방부각재">931007</definedName>
    <definedName name="방부원주">1064010</definedName>
    <definedName name="방부판재">1037435</definedName>
    <definedName name="배관자재중량">#N/A</definedName>
    <definedName name="배전">182333</definedName>
    <definedName name="배토판19ton">"Picture 11"</definedName>
    <definedName name="배토판32ton">"Picture 10"</definedName>
    <definedName name="버버버법">#N/A</definedName>
    <definedName name="번들1호">#N/A</definedName>
    <definedName name="번들1호_1">#N/A</definedName>
    <definedName name="번들2호">#N/A</definedName>
    <definedName name="번들2호_1">#N/A</definedName>
    <definedName name="번들3호">#N/A</definedName>
    <definedName name="번들3호_1">#N/A</definedName>
    <definedName name="범위">#N/A</definedName>
    <definedName name="벨트컨베이어작업공">#N/A</definedName>
    <definedName name="벼">#N/A</definedName>
    <definedName name="변간접노무비">#N/A</definedName>
    <definedName name="변경개요1">#N/A</definedName>
    <definedName name="변경개요2">#N/A</definedName>
    <definedName name="변경개요3">#N/A</definedName>
    <definedName name="변경개요4">#N/A</definedName>
    <definedName name="변경공사원가">#N/A</definedName>
    <definedName name="변경물량내역" localSheetId="0">BlankMacro1</definedName>
    <definedName name="변경물량내역">BlankMacro1</definedName>
    <definedName name="변경비">#N/A</definedName>
    <definedName name="변고용보험료">#N/A</definedName>
    <definedName name="변공급가액">#N/A</definedName>
    <definedName name="변공사개요1">#N/A</definedName>
    <definedName name="변공사개요2">#N/A</definedName>
    <definedName name="변공사개요3">#N/A</definedName>
    <definedName name="변공사개요4">#N/A</definedName>
    <definedName name="변관급자재대">#N/A</definedName>
    <definedName name="변기타경비">#N/A</definedName>
    <definedName name="변노무비">#N/A</definedName>
    <definedName name="변도급액">#N/A</definedName>
    <definedName name="변보상비">#N/A</definedName>
    <definedName name="변부가가치세">#N/A</definedName>
    <definedName name="변산재보험료">#N/A</definedName>
    <definedName name="변순공사원가">#N/A</definedName>
    <definedName name="변안전관리비">#N/A</definedName>
    <definedName name="변이윤">#N/A</definedName>
    <definedName name="변일반관리비">#N/A</definedName>
    <definedName name="변재료비">#N/A</definedName>
    <definedName name="변제간접노무비">#N/A</definedName>
    <definedName name="변제공급가액">#N/A</definedName>
    <definedName name="변제기타경비">#N/A</definedName>
    <definedName name="변제도급액">#N/A</definedName>
    <definedName name="변제부가가치세">#N/A</definedName>
    <definedName name="변제산재보험료">#N/A</definedName>
    <definedName name="변제순공사원가">#N/A</definedName>
    <definedName name="변제안전관리비">#N/A</definedName>
    <definedName name="변제이윤">#N/A</definedName>
    <definedName name="변제일반관리비">#N/A</definedName>
    <definedName name="보상비">#N/A</definedName>
    <definedName name="보상비수">#N/A</definedName>
    <definedName name="보상비평">#N/A</definedName>
    <definedName name="보통">34360</definedName>
    <definedName name="복ㅇㅅ">#N/A</definedName>
    <definedName name="볼라드" localSheetId="0">원가!볼라드</definedName>
    <definedName name="볼라드">원가!볼라드</definedName>
    <definedName name="뵤">#N/A</definedName>
    <definedName name="부가가치대책서">#N/A</definedName>
    <definedName name="부대내역">#N/A</definedName>
    <definedName name="부대수량">#N/A</definedName>
    <definedName name="부대토공">#N/A</definedName>
    <definedName name="부대토공대비">#N/A</definedName>
    <definedName name="부산2">#N/A</definedName>
    <definedName name="분개표" localSheetId="0">{"서울냉천 3차( 5. 6-7).xls","Sheet1"}</definedName>
    <definedName name="분개표">{"서울냉천 3차( 5. 6-7).xls","Sheet1"}</definedName>
    <definedName name="분뇨처리장장" localSheetId="0">BlankMacro1</definedName>
    <definedName name="분뇨처리장장">BlankMacro1</definedName>
    <definedName name="분류">#N/A</definedName>
    <definedName name="분전반" localSheetId="0">BlankMacro1</definedName>
    <definedName name="분전반">BlankMacro1</definedName>
    <definedName name="분전반제조총괄표" localSheetId="0">{"'건축내역'!$A$1:$L$413"}</definedName>
    <definedName name="분전반제조총괄표">{"'건축내역'!$A$1:$L$413"}</definedName>
    <definedName name="분할">#N/A</definedName>
    <definedName name="븅">#N/A</definedName>
    <definedName name="비" localSheetId="0">원가!비</definedName>
    <definedName name="비">원가!비</definedName>
    <definedName name="비계">#N/A</definedName>
    <definedName name="비계_1">#N/A</definedName>
    <definedName name="비계공">66149</definedName>
    <definedName name="비교">255</definedName>
    <definedName name="비교표1">255</definedName>
    <definedName name="비율">#N/A</definedName>
    <definedName name="사공_배포함">#N/A</definedName>
    <definedName name="사급">#N/A</definedName>
    <definedName name="사업관리율">#N/A</definedName>
    <definedName name="사업의">#N/A</definedName>
    <definedName name="사인일위">#N/A</definedName>
    <definedName name="사진" localSheetId="0">BlankMacro1</definedName>
    <definedName name="사진">BlankMacro1</definedName>
    <definedName name="사후환경조사">#N/A</definedName>
    <definedName name="산근범위">#N/A</definedName>
    <definedName name="산근범위2">#N/A</definedName>
    <definedName name="산근코드">#N/A</definedName>
    <definedName name="산근코드2">#N/A</definedName>
    <definedName name="산업">#N/A</definedName>
    <definedName name="산재보험료">3.3%</definedName>
    <definedName name="산재보험료_1">3.3%</definedName>
    <definedName name="산재보험료율">#N/A</definedName>
    <definedName name="산출">#N/A</definedName>
    <definedName name="산출1">#N/A</definedName>
    <definedName name="산출근거" localSheetId="0">BlankMacro1</definedName>
    <definedName name="산출근거">BlankMacro1</definedName>
    <definedName name="산출금양">#N/A</definedName>
    <definedName name="삼">#N/A</definedName>
    <definedName name="상림1호">#N/A</definedName>
    <definedName name="상림1호_1">#N/A</definedName>
    <definedName name="상림2호">#N/A</definedName>
    <definedName name="상림2호_1">#N/A</definedName>
    <definedName name="상림3호">#N/A</definedName>
    <definedName name="상림3호_1">#N/A</definedName>
    <definedName name="상진이">#N/A</definedName>
    <definedName name="상태입다">#N/A</definedName>
    <definedName name="새로" localSheetId="0">BlankMacro1</definedName>
    <definedName name="새로">BlankMacro1</definedName>
    <definedName name="새로운304동" localSheetId="0">BlankMacro1</definedName>
    <definedName name="새로운304동">BlankMacro1</definedName>
    <definedName name="색인">#N/A</definedName>
    <definedName name="생사1호">#N/A</definedName>
    <definedName name="생사1호_1">#N/A</definedName>
    <definedName name="생사2호">#N/A</definedName>
    <definedName name="생사2호_1">#N/A</definedName>
    <definedName name="생사기존">#N/A</definedName>
    <definedName name="생사기존_1">#N/A</definedName>
    <definedName name="석재받은의뢰업체">255</definedName>
    <definedName name="선___반___공">#N/A</definedName>
    <definedName name="선량1호">#N/A</definedName>
    <definedName name="선량1호_1">#N/A</definedName>
    <definedName name="선량2호">#N/A</definedName>
    <definedName name="선량2호_1">#N/A</definedName>
    <definedName name="선량3호">#N/A</definedName>
    <definedName name="선량3호_1">#N/A</definedName>
    <definedName name="선량4호">#N/A</definedName>
    <definedName name="선량4호_1">#N/A</definedName>
    <definedName name="선량5호">#N/A</definedName>
    <definedName name="선량5호_1">#N/A</definedName>
    <definedName name="설계가">#N/A</definedName>
    <definedName name="설계설명서">#N/A</definedName>
    <definedName name="설계집계장">#N/A</definedName>
    <definedName name="성">#N/A</definedName>
    <definedName name="성산1호">#N/A</definedName>
    <definedName name="성산1호_1">#N/A</definedName>
    <definedName name="성산2호">#N/A</definedName>
    <definedName name="성산2호_1">#N/A</definedName>
    <definedName name="성산3호">#N/A</definedName>
    <definedName name="성산3호_1">#N/A</definedName>
    <definedName name="성산4호">#N/A</definedName>
    <definedName name="성산4호_1">#N/A</definedName>
    <definedName name="성산5호">#N/A</definedName>
    <definedName name="성산5호_1">#N/A</definedName>
    <definedName name="세부내역TV" localSheetId="0">BlankMacro1</definedName>
    <definedName name="세부내역TV">BlankMacro1</definedName>
    <definedName name="세부설계율">#N/A</definedName>
    <definedName name="섹스">#N/A</definedName>
    <definedName name="셋트앵커">2131</definedName>
    <definedName name="셋트앵커2">685.55</definedName>
    <definedName name="셧터공">#N/A</definedName>
    <definedName name="소14" localSheetId="0">{"Book1","상동3BL옥외설계계산서(1차검토분).xls"}</definedName>
    <definedName name="소14">{"Book1","상동3BL옥외설계계산서(1차검토분).xls"}</definedName>
    <definedName name="소16" localSheetId="0">{"Book1","상동3BL옥외설계계산서(1차검토분).xls"}</definedName>
    <definedName name="소16">{"Book1","상동3BL옥외설계계산서(1차검토분).xls"}</definedName>
    <definedName name="소음진동">#N/A</definedName>
    <definedName name="소음진동측정">#N/A</definedName>
    <definedName name="손석만년도계획서">#N/A</definedName>
    <definedName name="송수관로구경">#N/A</definedName>
    <definedName name="송수관로구경_1">#N/A</definedName>
    <definedName name="송천1">#N/A</definedName>
    <definedName name="송천1_1">#N/A</definedName>
    <definedName name="송천2">#N/A</definedName>
    <definedName name="송천2_1">#N/A</definedName>
    <definedName name="수경단가">#N/A</definedName>
    <definedName name="수경단가1">#N/A</definedName>
    <definedName name="수경일위">#N/A</definedName>
    <definedName name="수랼" localSheetId="0">원가!수랼</definedName>
    <definedName name="수랼">원가!수랼</definedName>
    <definedName name="수량산출" localSheetId="0">BlankMacro1</definedName>
    <definedName name="수량산출">BlankMacro1</definedName>
    <definedName name="수량산출2" localSheetId="0">BlankMacro1</definedName>
    <definedName name="수량산출2">BlankMacro1</definedName>
    <definedName name="수량산출5" localSheetId="0">BlankMacro1</definedName>
    <definedName name="수량산출5">BlankMacro1</definedName>
    <definedName name="수량산출서표지" localSheetId="0">BlankMacro1</definedName>
    <definedName name="수량산출서표지">BlankMacro1</definedName>
    <definedName name="수리수문">#N/A</definedName>
    <definedName name="수목공통대가">#N/A</definedName>
    <definedName name="수목일위대가">#N/A</definedName>
    <definedName name="수목자재">#N/A</definedName>
    <definedName name="수원공자재">#N/A</definedName>
    <definedName name="수작업__반장">#N/A</definedName>
    <definedName name="수중모타1">#N/A</definedName>
    <definedName name="수중모타1_1">#N/A</definedName>
    <definedName name="수중모타10">#N/A</definedName>
    <definedName name="수중모타10_1">#N/A</definedName>
    <definedName name="수중모타15">#N/A</definedName>
    <definedName name="수중모타15_1">#N/A</definedName>
    <definedName name="수중모타2">#N/A</definedName>
    <definedName name="수중모타2_1">#N/A</definedName>
    <definedName name="수중모타20">#N/A</definedName>
    <definedName name="수중모타20_1">#N/A</definedName>
    <definedName name="수중모타25">#N/A</definedName>
    <definedName name="수중모타25_1">#N/A</definedName>
    <definedName name="수중모타3">#N/A</definedName>
    <definedName name="수중모타3_1">#N/A</definedName>
    <definedName name="수중모타30">#N/A</definedName>
    <definedName name="수중모타30_1">#N/A</definedName>
    <definedName name="수중모타5">#N/A</definedName>
    <definedName name="수중모타5_1">#N/A</definedName>
    <definedName name="수중모타7.5">#N/A</definedName>
    <definedName name="수중모타7.5_1">#N/A</definedName>
    <definedName name="수중모터펌프단가">#N/A</definedName>
    <definedName name="수중모터펌프단가_1">#N/A</definedName>
    <definedName name="수중모터펌프중량">#N/A</definedName>
    <definedName name="수중케이블단가">#N/A</definedName>
    <definedName name="수중케이블단가_1">#N/A</definedName>
    <definedName name="수질">#N/A</definedName>
    <definedName name="수질측정">#N/A</definedName>
    <definedName name="순공사원가">#N/A</definedName>
    <definedName name="순공사원가_1">#N/A</definedName>
    <definedName name="순천_연향_1차">#N/A</definedName>
    <definedName name="슈" localSheetId="0">원가!슈</definedName>
    <definedName name="슈">원가!슈</definedName>
    <definedName name="슝">#N/A</definedName>
    <definedName name="스텐레스판">2149455</definedName>
    <definedName name="슬레이트__공">#N/A</definedName>
    <definedName name="승인" localSheetId="0">BlankMacro1</definedName>
    <definedName name="승인">BlankMacro1</definedName>
    <definedName name="시_험_사_4급">#N/A</definedName>
    <definedName name="시멘" localSheetId="0">BlankMacro1</definedName>
    <definedName name="시멘">BlankMacro1</definedName>
    <definedName name="시멘6" localSheetId="0">BlankMacro1</definedName>
    <definedName name="시멘6">BlankMacro1</definedName>
    <definedName name="시멘트6" localSheetId="0">BlankMacro1</definedName>
    <definedName name="시멘트6">BlankMacro1</definedName>
    <definedName name="시설물수량산출서">#N/A</definedName>
    <definedName name="시설일위대가">#N/A</definedName>
    <definedName name="시성">#N/A</definedName>
    <definedName name="시중노임1">#N/A</definedName>
    <definedName name="시험__보조수">#N/A</definedName>
    <definedName name="식재공사97">#N/A</definedName>
    <definedName name="신규" localSheetId="0">BlankMacro1</definedName>
    <definedName name="신규">BlankMacro1</definedName>
    <definedName name="신성1">#N/A</definedName>
    <definedName name="신성1_1">#N/A</definedName>
    <definedName name="신성2">#N/A</definedName>
    <definedName name="신성2_1">#N/A</definedName>
    <definedName name="신성3">#N/A</definedName>
    <definedName name="신성3_1">#N/A</definedName>
    <definedName name="신성4">#N/A</definedName>
    <definedName name="신성4_1">#N/A</definedName>
    <definedName name="신성5">#N/A</definedName>
    <definedName name="신성5_1">#N/A</definedName>
    <definedName name="신성6">#N/A</definedName>
    <definedName name="신성6_1">#N/A</definedName>
    <definedName name="신성7">#N/A</definedName>
    <definedName name="신성7_1">#N/A</definedName>
    <definedName name="신한기성">#N/A</definedName>
    <definedName name="신흥1호">#N/A</definedName>
    <definedName name="신흥1호_1">#N/A</definedName>
    <definedName name="신흥2호">#N/A</definedName>
    <definedName name="신흥2호_1">#N/A</definedName>
    <definedName name="실경상">#N/A</definedName>
    <definedName name="실습동" localSheetId="0">BlankMacro1</definedName>
    <definedName name="실습동">BlankMacro1</definedName>
    <definedName name="실적1">#N/A</definedName>
    <definedName name="실행대비">#N/A</definedName>
    <definedName name="실행집계">#N/A</definedName>
    <definedName name="십습동" localSheetId="0">BlankMacro1</definedName>
    <definedName name="십습동">BlankMacro1</definedName>
    <definedName name="ㅇㄱ">#N/A</definedName>
    <definedName name="ㅇㄴ" localSheetId="0">{"'건축내역'!$A$1:$L$413"}</definedName>
    <definedName name="ㅇㄴ">{"'건축내역'!$A$1:$L$413"}</definedName>
    <definedName name="ㅇㄴㄹ">#N/A</definedName>
    <definedName name="ㅇㄴㄹㄴㅇㄹ">#N/A</definedName>
    <definedName name="ㅇㄴㅁ" localSheetId="0">BlankMacro1</definedName>
    <definedName name="ㅇㄴㅁ">BlankMacro1</definedName>
    <definedName name="ㅇㄷㄷ">#N/A</definedName>
    <definedName name="ㅇㅁㄴㅇㅁ" localSheetId="0">BlankMacro1</definedName>
    <definedName name="ㅇㅁㄴㅇㅁ">BlankMacro1</definedName>
    <definedName name="ㅇㅇㅇㅇ" localSheetId="0">BlankMacro1</definedName>
    <definedName name="ㅇㅇㅇㅇ">BlankMacro1</definedName>
    <definedName name="ㅇ어ㅗ">#N/A</definedName>
    <definedName name="ㅇ어ㅗ_1">#N/A</definedName>
    <definedName name="ㅇㅎㅇㅎ" localSheetId="0">{"'용역비'!$A$4:$C$8"}</definedName>
    <definedName name="ㅇㅎㅇㅎ">{"'용역비'!$A$4:$C$8"}</definedName>
    <definedName name="ㅇ허ㅗㅓ" localSheetId="0">BlankMacro1</definedName>
    <definedName name="ㅇ허ㅗㅓ">BlankMacro1</definedName>
    <definedName name="ㅇ호" localSheetId="0">{"'용역비'!$A$4:$C$8"}</definedName>
    <definedName name="ㅇ호">{"'용역비'!$A$4:$C$8"}</definedName>
    <definedName name="ㅇ호ㅓ" localSheetId="0">{"'용역비'!$A$4:$C$8"}</definedName>
    <definedName name="ㅇ호ㅓ">{"'용역비'!$A$4:$C$8"}</definedName>
    <definedName name="ㅇ호ㅓㅇㅎ" localSheetId="0">{"'용역비'!$A$4:$C$8"}</definedName>
    <definedName name="ㅇ호ㅓㅇㅎ">{"'용역비'!$A$4:$C$8"}</definedName>
    <definedName name="ㅇ호ㅓㅇ호ㅓ" localSheetId="0">{"'용역비'!$A$4:$C$8"}</definedName>
    <definedName name="ㅇ호ㅓㅇ호ㅓ">{"'용역비'!$A$4:$C$8"}</definedName>
    <definedName name="ㅇ호ㅓㅎ" localSheetId="0">{"'용역비'!$A$4:$C$8"}</definedName>
    <definedName name="ㅇ호ㅓㅎ">{"'용역비'!$A$4:$C$8"}</definedName>
    <definedName name="ㅇ호ㅓ호ㅓ" localSheetId="0">{"'용역비'!$A$4:$C$8"}</definedName>
    <definedName name="ㅇ호ㅓ호ㅓ">{"'용역비'!$A$4:$C$8"}</definedName>
    <definedName name="아공">#N/A</definedName>
    <definedName name="아놔">#N/A</definedName>
    <definedName name="아러ㅏ러" localSheetId="0">{"'Firr(선)'!$AS$1:$AY$62","'Firr(사)'!$AS$1:$AY$62","'Firr(회)'!$AS$1:$AY$62","'Firr(선)'!$L$1:$V$62","'Firr(사)'!$L$1:$V$62","'Firr(회)'!$L$1:$V$62"}</definedName>
    <definedName name="아러ㅏ러">{"'Firr(선)'!$AS$1:$AY$62","'Firr(사)'!$AS$1:$AY$62","'Firr(회)'!$AS$1:$AY$62","'Firr(선)'!$L$1:$V$62","'Firr(사)'!$L$1:$V$62","'Firr(회)'!$L$1:$V$62"}</definedName>
    <definedName name="아스타일__공">#N/A</definedName>
    <definedName name="아연도강관단가">#N/A</definedName>
    <definedName name="아연도강관단가_1">#N/A</definedName>
    <definedName name="아연도배관단가">#N/A</definedName>
    <definedName name="아연도배관단가_1">#N/A</definedName>
    <definedName name="아연도배관자재">#N/A</definedName>
    <definedName name="아연도배관자재_1">#N/A</definedName>
    <definedName name="아파트내역2" localSheetId="0">{"'Sheet1'!$A$4:$M$21","'Sheet1'!$J$17:$K$19"}</definedName>
    <definedName name="아파트내역2">{"'Sheet1'!$A$4:$M$21","'Sheet1'!$J$17:$K$19"}</definedName>
    <definedName name="악취">#N/A</definedName>
    <definedName name="안방1호">#N/A</definedName>
    <definedName name="안방1호_1">#N/A</definedName>
    <definedName name="안방2호">#N/A</definedName>
    <definedName name="안방2호_1">#N/A</definedName>
    <definedName name="안전관리기사1급">#N/A</definedName>
    <definedName name="안전관리기사2급">#N/A</definedName>
    <definedName name="안전관리비">2.48%</definedName>
    <definedName name="안전관리비_1">2.48%</definedName>
    <definedName name="안전관리비기초액">#N/A</definedName>
    <definedName name="안전관리비율">#N/A</definedName>
    <definedName name="안전본봉">#N/A</definedName>
    <definedName name="안정수위">#N/A</definedName>
    <definedName name="안정수위_1">#N/A</definedName>
    <definedName name="앞들1호">#N/A</definedName>
    <definedName name="앞들1호_1">#N/A</definedName>
    <definedName name="앞들2호">#N/A</definedName>
    <definedName name="앞들2호_1">#N/A</definedName>
    <definedName name="양___생___공">#N/A</definedName>
    <definedName name="양수량">#N/A</definedName>
    <definedName name="양수량_1">#N/A</definedName>
    <definedName name="양중계획" localSheetId="0">BlankMacro1</definedName>
    <definedName name="양중계획">BlankMacro1</definedName>
    <definedName name="어" localSheetId="0">{"'용역비'!$A$4:$C$8"}</definedName>
    <definedName name="어">{"'용역비'!$A$4:$C$8"}</definedName>
    <definedName name="업체기성">#N/A</definedName>
    <definedName name="여ㅓㅛㅓ">#N/A</definedName>
    <definedName name="연___돌___공">#N/A</definedName>
    <definedName name="영_림__기_사">#N/A</definedName>
    <definedName name="영주우회도로">#N/A</definedName>
    <definedName name="예비비수">#N/A</definedName>
    <definedName name="예비비평">#N/A</definedName>
    <definedName name="오오오">#N/A</definedName>
    <definedName name="오주1호">#N/A</definedName>
    <definedName name="오주1호_1">#N/A</definedName>
    <definedName name="오주2호">#N/A</definedName>
    <definedName name="오주2호_1">#N/A</definedName>
    <definedName name="오주3호">#N/A</definedName>
    <definedName name="오주3호_1">#N/A</definedName>
    <definedName name="오주4호">#N/A</definedName>
    <definedName name="오주4호_1">#N/A</definedName>
    <definedName name="오케이">#N/A</definedName>
    <definedName name="옥외토공" localSheetId="0">BlankMacro1</definedName>
    <definedName name="옥외토공">BlankMacro1</definedName>
    <definedName name="온___돌___공">#N/A</definedName>
    <definedName name="왕암내역">#N/A</definedName>
    <definedName name="외부" localSheetId="0">BlankMacro1</definedName>
    <definedName name="외부">BlankMacro1</definedName>
    <definedName name="요동1호">#N/A</definedName>
    <definedName name="요동1호_1">#N/A</definedName>
    <definedName name="요동2호">#N/A</definedName>
    <definedName name="요동2호_1">#N/A</definedName>
    <definedName name="요약문">#N/A</definedName>
    <definedName name="요율">#N/A</definedName>
    <definedName name="요율인쇄">#N/A</definedName>
    <definedName name="용량">#N/A</definedName>
    <definedName name="용인상갈">#N/A</definedName>
    <definedName name="우" localSheetId="0">원가!우</definedName>
    <definedName name="우">원가!우</definedName>
    <definedName name="우___물___공">#N/A</definedName>
    <definedName name="우가">#N/A</definedName>
    <definedName name="우강공감율">#N/A</definedName>
    <definedName name="우강기본율">#N/A</definedName>
    <definedName name="우강사업율">#N/A</definedName>
    <definedName name="우강세부율">#N/A</definedName>
    <definedName name="우산">#N/A</definedName>
    <definedName name="우산_1">#N/A</definedName>
    <definedName name="우수관수량산출">#N/A</definedName>
    <definedName name="우수관수량산출_1">#N/A</definedName>
    <definedName name="운반">#N/A</definedName>
    <definedName name="운반공종">#N/A</definedName>
    <definedName name="운반비">#N/A</definedName>
    <definedName name="운반비_1">#N/A</definedName>
    <definedName name="운암">#N/A</definedName>
    <definedName name="운암_1">#N/A</definedName>
    <definedName name="운전사">#N/A</definedName>
    <definedName name="운전사_1">#N/A</definedName>
    <definedName name="운호1호">#N/A</definedName>
    <definedName name="운호1호_1">#N/A</definedName>
    <definedName name="운호2호">#N/A</definedName>
    <definedName name="운호2호_1">#N/A</definedName>
    <definedName name="운호3호">#N/A</definedName>
    <definedName name="운호3호_1">#N/A</definedName>
    <definedName name="울산프랜지">#N/A</definedName>
    <definedName name="원_가_계_산_서">#N/A</definedName>
    <definedName name="원운1호">#N/A</definedName>
    <definedName name="원운1호_1">#N/A</definedName>
    <definedName name="원운2호">#N/A</definedName>
    <definedName name="원운2호_1">#N/A</definedName>
    <definedName name="위락경관">#N/A</definedName>
    <definedName name="위생공중보건">#N/A</definedName>
    <definedName name="위치">#N/A</definedName>
    <definedName name="유상진">#N/A</definedName>
    <definedName name="육">#N/A</definedName>
    <definedName name="육리1호">#N/A</definedName>
    <definedName name="육리1호_1">#N/A</definedName>
    <definedName name="육리2호">#N/A</definedName>
    <definedName name="육리2호_1">#N/A</definedName>
    <definedName name="육상동식물">#N/A</definedName>
    <definedName name="육수동식물">#N/A</definedName>
    <definedName name="은산1호">#N/A</definedName>
    <definedName name="은산1호_1">#N/A</definedName>
    <definedName name="은산2호">#N/A</definedName>
    <definedName name="은산2호_1">#N/A</definedName>
    <definedName name="은산3호">#N/A</definedName>
    <definedName name="은산3호_1">#N/A</definedName>
    <definedName name="은산4호">#N/A</definedName>
    <definedName name="은산4호_1">#N/A</definedName>
    <definedName name="을지양식">#N/A</definedName>
    <definedName name="이가" localSheetId="0">{"'Firr(선)'!$AS$1:$AY$62","'Firr(사)'!$AS$1:$AY$62","'Firr(회)'!$AS$1:$AY$62","'Firr(선)'!$L$1:$V$62","'Firr(사)'!$L$1:$V$62","'Firr(회)'!$L$1:$V$62"}</definedName>
    <definedName name="이가">{"'Firr(선)'!$AS$1:$AY$62","'Firr(사)'!$AS$1:$AY$62","'Firr(회)'!$AS$1:$AY$62","'Firr(선)'!$L$1:$V$62","'Firr(사)'!$L$1:$V$62","'Firr(회)'!$L$1:$V$62"}</definedName>
    <definedName name="이공구기계경비">#N/A</definedName>
    <definedName name="이공구직접노무비">#N/A</definedName>
    <definedName name="이공구직접재료비">#N/A</definedName>
    <definedName name="이름충돌">#N/A</definedName>
    <definedName name="이만웅" localSheetId="0">BlankMacro1</definedName>
    <definedName name="이만웅">BlankMacro1</definedName>
    <definedName name="이상" localSheetId="0">BlankMacro1</definedName>
    <definedName name="이상">BlankMacro1</definedName>
    <definedName name="이식단가">#N/A</definedName>
    <definedName name="이식단가1">#N/A</definedName>
    <definedName name="이식일위">#N/A</definedName>
    <definedName name="이윤율">#N/A</definedName>
    <definedName name="이이" localSheetId="0">BlankMacro1</definedName>
    <definedName name="이이">BlankMacro1</definedName>
    <definedName name="이전비">#N/A</definedName>
    <definedName name="이준석" localSheetId="0">{"서울냉천 3차( 5. 6-7).xls","Sheet1"}</definedName>
    <definedName name="이준석">{"서울냉천 3차( 5. 6-7).xls","Sheet1"}</definedName>
    <definedName name="이형철근">266523</definedName>
    <definedName name="인공">#N/A</definedName>
    <definedName name="인공_1">#N/A</definedName>
    <definedName name="인구">#N/A</definedName>
    <definedName name="인부신상자료">#N/A</definedName>
    <definedName name="인양제내역서">#N/A</definedName>
    <definedName name="인원장비" localSheetId="0">BlankMacro1</definedName>
    <definedName name="인원장비">BlankMacro1</definedName>
    <definedName name="일">#N/A</definedName>
    <definedName name="일_1">#N/A</definedName>
    <definedName name="일공구가설비">#N/A</definedName>
    <definedName name="일공구간접노무비">#N/A</definedName>
    <definedName name="일공구공사원가">#N/A</definedName>
    <definedName name="일공구기타경비">#N/A</definedName>
    <definedName name="일공구도급공사비">#N/A</definedName>
    <definedName name="일공구부가가치세">#N/A</definedName>
    <definedName name="일공구산재보험료">#N/A</definedName>
    <definedName name="일공구안전관리비">#N/A</definedName>
    <definedName name="일공구이윤">#N/A</definedName>
    <definedName name="일공구일반관리비">#N/A</definedName>
    <definedName name="일공구품질관리비">#N/A</definedName>
    <definedName name="일반관리비">4.02%</definedName>
    <definedName name="일반관리비_1">4.02%</definedName>
    <definedName name="일반관리비율">#N/A</definedName>
    <definedName name="일산사업팀" localSheetId="0">BlankMacro1</definedName>
    <definedName name="일산사업팀">BlankMacro1</definedName>
    <definedName name="일위목록">#N/A</definedName>
    <definedName name="일위목록_1">#N/A</definedName>
    <definedName name="일조장해">#N/A</definedName>
    <definedName name="임">#N/A</definedName>
    <definedName name="입안1호">#N/A</definedName>
    <definedName name="입안1호_1">#N/A</definedName>
    <definedName name="입안2호">#N/A</definedName>
    <definedName name="입안2호_1">#N/A</definedName>
    <definedName name="입안3호">#N/A</definedName>
    <definedName name="입안3호_1">#N/A</definedName>
    <definedName name="입안4호">#N/A</definedName>
    <definedName name="입안4호_1">#N/A</definedName>
    <definedName name="입안기존2">#N/A</definedName>
    <definedName name="입안기존2_1">#N/A</definedName>
    <definedName name="입찰">#N/A</definedName>
    <definedName name="입찰금액안">#N/A</definedName>
    <definedName name="ㅈ56ㅕ" localSheetId="0">{"'용역비'!$A$4:$C$8"}</definedName>
    <definedName name="ㅈ56ㅕ">{"'용역비'!$A$4:$C$8"}</definedName>
    <definedName name="ㅈㄷㄱ" localSheetId="0">{"Book1","상동3BL옥외설계계산서(1차검토분).xls"}</definedName>
    <definedName name="ㅈㄷㄱ">{"Book1","상동3BL옥외설계계산서(1차검토분).xls"}</definedName>
    <definedName name="ㅈㄷㄱㄷㄱㄷ" localSheetId="0">{"'용역비'!$A$4:$C$8"}</definedName>
    <definedName name="ㅈㄷㄱㄷㄱㄷ">{"'용역비'!$A$4:$C$8"}</definedName>
    <definedName name="ㅈ됴">#N/A</definedName>
    <definedName name="ㅈㅅ그ㅕ" localSheetId="0">BlankMacro1</definedName>
    <definedName name="ㅈㅅ그ㅕ">BlankMacro1</definedName>
    <definedName name="ㅈㅇ" localSheetId="0">{"'용역비'!$A$4:$C$8"}</definedName>
    <definedName name="ㅈㅇ">{"'용역비'!$A$4:$C$8"}</definedName>
    <definedName name="ㅈㅈㅂㅈ" localSheetId="0">BlankMacro1</definedName>
    <definedName name="ㅈㅈㅂㅈ">BlankMacro1</definedName>
    <definedName name="ㅈㅈㅈ" localSheetId="0">BlankMacro1</definedName>
    <definedName name="ㅈㅈㅈ">BlankMacro1</definedName>
    <definedName name="ㅈㅈㅈㅈㅈ" localSheetId="0">BlankMacro1</definedName>
    <definedName name="ㅈㅈㅈㅈㅈ">BlankMacro1</definedName>
    <definedName name="ㅈㅈㅈㅈㅈㅈ" localSheetId="0">{"'용역비'!$A$4:$C$8"}</definedName>
    <definedName name="ㅈㅈㅈㅈㅈㅈ">{"'용역비'!$A$4:$C$8"}</definedName>
    <definedName name="자립1" localSheetId="0">BlankMacro1</definedName>
    <definedName name="자립1">BlankMacro1</definedName>
    <definedName name="자연수위">#N/A</definedName>
    <definedName name="자연수위_1">#N/A</definedName>
    <definedName name="자자잦">#N/A</definedName>
    <definedName name="자재대집계">#N/A</definedName>
    <definedName name="자재수">#N/A</definedName>
    <definedName name="자재청구1" localSheetId="0">BlankMacro1</definedName>
    <definedName name="자재청구1">BlankMacro1</definedName>
    <definedName name="자재청구서1" localSheetId="0">BlankMacro1</definedName>
    <definedName name="자재청구서1">BlankMacro1</definedName>
    <definedName name="자재청구서2" localSheetId="0">BlankMacro1</definedName>
    <definedName name="자재청구서2">BlankMacro1</definedName>
    <definedName name="자재평">#N/A</definedName>
    <definedName name="잔" localSheetId="0">{"Book1","상동3BL옥외설계계산서(1차검토분).xls"}</definedName>
    <definedName name="잔">{"Book1","상동3BL옥외설계계산서(1차검토분).xls"}</definedName>
    <definedName name="잠___함___공">#N/A</definedName>
    <definedName name="잡괴ㅣ">#N/A</definedName>
    <definedName name="잡자재비">2%</definedName>
    <definedName name="잡지출수">#N/A</definedName>
    <definedName name="잡지출평">#N/A</definedName>
    <definedName name="장산1">#N/A</definedName>
    <definedName name="장산1_1">#N/A</definedName>
    <definedName name="장산2">#N/A</definedName>
    <definedName name="장산2_1">#N/A</definedName>
    <definedName name="장산3">#N/A</definedName>
    <definedName name="장산3_1">#N/A</definedName>
    <definedName name="장춘">#N/A</definedName>
    <definedName name="장춘_1">#N/A</definedName>
    <definedName name="재료노무합계" localSheetId="0">{"'건축내역'!$A$1:$L$413"}</definedName>
    <definedName name="재료노무합계">{"'건축내역'!$A$1:$L$413"}</definedName>
    <definedName name="재집" localSheetId="0">{"'용역비'!$A$4:$C$8"}</definedName>
    <definedName name="재집">{"'용역비'!$A$4:$C$8"}</definedName>
    <definedName name="저감방안수립">#N/A</definedName>
    <definedName name="저수조만수위">#N/A</definedName>
    <definedName name="저수조만수위_1">#N/A</definedName>
    <definedName name="저케">62694</definedName>
    <definedName name="전공">64000</definedName>
    <definedName name="전기">#N/A</definedName>
    <definedName name="전기기사1급">64800</definedName>
    <definedName name="전기기사2급">62990</definedName>
    <definedName name="전동기용량">#N/A</definedName>
    <definedName name="전동기용량_1">#N/A</definedName>
    <definedName name="전선관부속품비">15%</definedName>
    <definedName name="전시" localSheetId="0">{"'용역비'!$A$4:$C$8"}</definedName>
    <definedName name="전시">{"'용역비'!$A$4:$C$8"}</definedName>
    <definedName name="전시물량" localSheetId="0">{"'공사부문'!$A$6:$A$32"}</definedName>
    <definedName name="전시물량">{"'공사부문'!$A$6:$A$32"}</definedName>
    <definedName name="전시시설물" localSheetId="0">{"'용역비'!$A$4:$C$8"}</definedName>
    <definedName name="전시시설물">{"'용역비'!$A$4:$C$8"}</definedName>
    <definedName name="전재만">#N/A</definedName>
    <definedName name="전체제조총괄표" localSheetId="0">{"'건축내역'!$A$1:$L$413"}</definedName>
    <definedName name="전체제조총괄표">{"'건축내역'!$A$1:$L$413"}</definedName>
    <definedName name="전파장해">#N/A</definedName>
    <definedName name="전후일위대가">#N/A</definedName>
    <definedName name="절삭">#N/A</definedName>
    <definedName name="절삭2">#N/A</definedName>
    <definedName name="점수표">#N/A</definedName>
    <definedName name="정___비___공">#N/A</definedName>
    <definedName name="정문찬">"이름"</definedName>
    <definedName name="정열범위">#N/A</definedName>
    <definedName name="제___재___공">#N/A</definedName>
    <definedName name="제5호표">#N/A</definedName>
    <definedName name="제5호표_1">#N/A</definedName>
    <definedName name="제도사">#N/A</definedName>
    <definedName name="제수추가" localSheetId="0">{"'용역비'!$A$4:$C$8"}</definedName>
    <definedName name="제수추가">{"'용역비'!$A$4:$C$8"}</definedName>
    <definedName name="제잡">#N/A</definedName>
    <definedName name="조" localSheetId="0">{"'Firr(선)'!$AS$1:$AY$62","'Firr(사)'!$AS$1:$AY$62","'Firr(회)'!$AS$1:$AY$62","'Firr(선)'!$L$1:$V$62","'Firr(사)'!$L$1:$V$62","'Firr(회)'!$L$1:$V$62"}</definedName>
    <definedName name="조">{"'Firr(선)'!$AS$1:$AY$62","'Firr(사)'!$AS$1:$AY$62","'Firr(회)'!$AS$1:$AY$62","'Firr(선)'!$L$1:$V$62","'Firr(사)'!$L$1:$V$62","'Firr(회)'!$L$1:$V$62"}</definedName>
    <definedName name="조경">54828</definedName>
    <definedName name="조경공사">#N/A</definedName>
    <definedName name="조경공사_1">#N/A</definedName>
    <definedName name="조경변경">45400</definedName>
    <definedName name="조사가">#N/A</definedName>
    <definedName name="조효" localSheetId="0">{"'Firr(선)'!$AS$1:$AY$62","'Firr(사)'!$AS$1:$AY$62","'Firr(회)'!$AS$1:$AY$62","'Firr(선)'!$L$1:$V$62","'Firr(사)'!$L$1:$V$62","'Firr(회)'!$L$1:$V$62"}</definedName>
    <definedName name="조효">{"'Firr(선)'!$AS$1:$AY$62","'Firr(사)'!$AS$1:$AY$62","'Firr(회)'!$AS$1:$AY$62","'Firr(선)'!$L$1:$V$62","'Firr(사)'!$L$1:$V$62","'Firr(회)'!$L$1:$V$62"}</definedName>
    <definedName name="조효석" localSheetId="0">{"'Firr(선)'!$AS$1:$AY$62","'Firr(사)'!$AS$1:$AY$62","'Firr(회)'!$AS$1:$AY$62","'Firr(선)'!$L$1:$V$62","'Firr(사)'!$L$1:$V$62","'Firr(회)'!$L$1:$V$62"}</definedName>
    <definedName name="조효석">{"'Firr(선)'!$AS$1:$AY$62","'Firr(사)'!$AS$1:$AY$62","'Firr(회)'!$AS$1:$AY$62","'Firr(선)'!$L$1:$V$62","'Firr(사)'!$L$1:$V$62","'Firr(회)'!$L$1:$V$62"}</definedName>
    <definedName name="종점부">#N/A</definedName>
    <definedName name="종합평가">#N/A</definedName>
    <definedName name="죵">#N/A</definedName>
    <definedName name="주거">#N/A</definedName>
    <definedName name="주민의견수렴">#N/A</definedName>
    <definedName name="주상" localSheetId="0">BlankMacro1</definedName>
    <definedName name="주상">BlankMacro1</definedName>
    <definedName name="주상도" localSheetId="0">BlankMacro1</definedName>
    <definedName name="주상도">BlankMacro1</definedName>
    <definedName name="주요공사내역">#N/A</definedName>
    <definedName name="줄눈">46760</definedName>
    <definedName name="중급기술자">#N/A</definedName>
    <definedName name="중기">#N/A</definedName>
    <definedName name="중기목">#N/A</definedName>
    <definedName name="중대가시설2">#N/A</definedName>
    <definedName name="중량">#N/A</definedName>
    <definedName name="중량표">#N/A</definedName>
    <definedName name="중흥부두2">#N/A</definedName>
    <definedName name="지급부가제외">#N/A</definedName>
    <definedName name="지급부가포함">#N/A</definedName>
    <definedName name="지동">#N/A</definedName>
    <definedName name="지동_1">#N/A</definedName>
    <definedName name="지부외배">#N/A</definedName>
    <definedName name="지부외평">#N/A</definedName>
    <definedName name="지부포배">#N/A</definedName>
    <definedName name="지부포수">#N/A</definedName>
    <definedName name="지부포평">#N/A</definedName>
    <definedName name="지역">#N/A</definedName>
    <definedName name="지주">#N/A</definedName>
    <definedName name="지주목">#N/A</definedName>
    <definedName name="지형지질">#N/A</definedName>
    <definedName name="직재">#N/A</definedName>
    <definedName name="직접재료비">#N/A</definedName>
    <definedName name="직접재료비_1">#N/A</definedName>
    <definedName name="직접재료비합">#N/A</definedName>
    <definedName name="진상">#N/A</definedName>
    <definedName name="집" localSheetId="0">원가!집</definedName>
    <definedName name="집">원가!집</definedName>
    <definedName name="집계2">#N/A</definedName>
    <definedName name="집계표" localSheetId="0">BlankMacro1</definedName>
    <definedName name="집계표">BlankMacro1</definedName>
    <definedName name="집지" localSheetId="0">원가!집지</definedName>
    <definedName name="집지">원가!집지</definedName>
    <definedName name="ㅊㅌㅊㅌㅊㅌ">#N/A</definedName>
    <definedName name="ㅊㅍㅌ⅝">#N/A</definedName>
    <definedName name="차례">#N/A</definedName>
    <definedName name="착정심도">#N/A</definedName>
    <definedName name="착정심도_1">#N/A</definedName>
    <definedName name="천공집계" localSheetId="0">BlankMacro1</definedName>
    <definedName name="천공집계">BlankMacro1</definedName>
    <definedName name="천사" localSheetId="0">{"'용역비'!$A$4:$C$8"}</definedName>
    <definedName name="천사">{"'용역비'!$A$4:$C$8"}</definedName>
    <definedName name="천천천" localSheetId="0">BlankMacro1</definedName>
    <definedName name="천천천">BlankMacro1</definedName>
    <definedName name="철거">#N/A</definedName>
    <definedName name="철거수량산출">#N/A</definedName>
    <definedName name="철도__궤도공">#N/A</definedName>
    <definedName name="철도신호공">88110</definedName>
    <definedName name="철목1호">#N/A</definedName>
    <definedName name="철목1호_1">#N/A</definedName>
    <definedName name="철목2호">#N/A</definedName>
    <definedName name="철목2호_1">#N/A</definedName>
    <definedName name="철목3호">#N/A</definedName>
    <definedName name="철목3호_1">#N/A</definedName>
    <definedName name="철목4호">#N/A</definedName>
    <definedName name="철목4호_1">#N/A</definedName>
    <definedName name="청구서" localSheetId="0">BlankMacro1</definedName>
    <definedName name="청구서">BlankMacro1</definedName>
    <definedName name="청림1호">#N/A</definedName>
    <definedName name="청림1호_1">#N/A</definedName>
    <definedName name="청림2호">#N/A</definedName>
    <definedName name="청림2호_1">#N/A</definedName>
    <definedName name="청림3호">#N/A</definedName>
    <definedName name="청림3호_1">#N/A</definedName>
    <definedName name="청천200">#N/A</definedName>
    <definedName name="초급기술자">#N/A</definedName>
    <definedName name="총" localSheetId="0">BlankMacro1</definedName>
    <definedName name="총">BlankMacro1</definedName>
    <definedName name="총갑지" localSheetId="0">BlankMacro1</definedName>
    <definedName name="총갑지">BlankMacro1</definedName>
    <definedName name="총토탈">#N/A</definedName>
    <definedName name="총토탈1">#N/A</definedName>
    <definedName name="총토탈2">#N/A</definedName>
    <definedName name="축출">#N/A</definedName>
    <definedName name="충돌">#N/A</definedName>
    <definedName name="측설비수">#N/A</definedName>
    <definedName name="측설비평">#N/A</definedName>
    <definedName name="치즐">#N/A</definedName>
    <definedName name="치즐_1">#N/A</definedName>
    <definedName name="칠">#N/A</definedName>
    <definedName name="ㅋㅌ" localSheetId="0">{"'용역비'!$A$4:$C$8"}</definedName>
    <definedName name="ㅋㅌ">{"'용역비'!$A$4:$C$8"}</definedName>
    <definedName name="케노피">#N/A</definedName>
    <definedName name="콘공">#N/A</definedName>
    <definedName name="콘크리트공_광의">#N/A</definedName>
    <definedName name="콤팩터">#N/A</definedName>
    <definedName name="ㅌㅌㅌㅌㅌㅌㅌ">#N/A</definedName>
    <definedName name="타" localSheetId="0">BlankMacro1</definedName>
    <definedName name="타">BlankMacro1</definedName>
    <definedName name="타이" localSheetId="0">BlankMacro1</definedName>
    <definedName name="타이">BlankMacro1</definedName>
    <definedName name="템" localSheetId="0">BlankMacro1</definedName>
    <definedName name="템">BlankMacro1</definedName>
    <definedName name="템2" localSheetId="0">BlankMacro1</definedName>
    <definedName name="템2">BlankMacro1</definedName>
    <definedName name="템3" localSheetId="0">BlankMacro1</definedName>
    <definedName name="템3">BlankMacro1</definedName>
    <definedName name="템4" localSheetId="0">BlankMacro1</definedName>
    <definedName name="템4">BlankMacro1</definedName>
    <definedName name="템5" localSheetId="0">BlankMacro1</definedName>
    <definedName name="템5">BlankMacro1</definedName>
    <definedName name="템6" localSheetId="0">BlankMacro1</definedName>
    <definedName name="템6">BlankMacro1</definedName>
    <definedName name="템르리트모듈3" localSheetId="0">BlankMacro1</definedName>
    <definedName name="템르리트모듈3">BlankMacro1</definedName>
    <definedName name="템프리트모듈" localSheetId="0">BlankMacro1</definedName>
    <definedName name="템프리트모듈">BlankMacro1</definedName>
    <definedName name="템프리트모듈3" localSheetId="0">BlankMacro1</definedName>
    <definedName name="템프리트모듈3">BlankMacro1</definedName>
    <definedName name="템프리트모듈4" localSheetId="0">BlankMacro1</definedName>
    <definedName name="템프리트모듈4">BlankMacro1</definedName>
    <definedName name="템플" localSheetId="0">BlankMacro1</definedName>
    <definedName name="템플">BlankMacro1</definedName>
    <definedName name="템플2" localSheetId="0">BlankMacro1</definedName>
    <definedName name="템플2">BlankMacro1</definedName>
    <definedName name="템플3" localSheetId="0">BlankMacro1</definedName>
    <definedName name="템플3">BlankMacro1</definedName>
    <definedName name="템플4" localSheetId="0">BlankMacro1</definedName>
    <definedName name="템플4">BlankMacro1</definedName>
    <definedName name="템플5" localSheetId="0">BlankMacro1</definedName>
    <definedName name="템플5">BlankMacro1</definedName>
    <definedName name="템플6" localSheetId="0">BlankMacro1</definedName>
    <definedName name="템플6">BlankMacro1</definedName>
    <definedName name="템플레트7" localSheetId="0">BlankMacro1</definedName>
    <definedName name="템플레트7">BlankMacro1</definedName>
    <definedName name="템플리스트모듈5" localSheetId="0">BlankMacro1</definedName>
    <definedName name="템플리스트모듈5">BlankMacro1</definedName>
    <definedName name="템플리트" localSheetId="0">BlankMacro1</definedName>
    <definedName name="템플리트">BlankMacro1</definedName>
    <definedName name="템플리트2" localSheetId="0">BlankMacro1</definedName>
    <definedName name="템플리트2">BlankMacro1</definedName>
    <definedName name="템플리트5" localSheetId="0">BlankMacro1</definedName>
    <definedName name="템플리트5">BlankMacro1</definedName>
    <definedName name="템플리트모듈" localSheetId="0">BlankMacro1</definedName>
    <definedName name="템플리트모듈">BlankMacro1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33" localSheetId="0">BlankMacro1</definedName>
    <definedName name="템플리트모듈3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템플리트모듈7" localSheetId="0">BlankMacro1</definedName>
    <definedName name="템플리트모듈7">BlankMacro1</definedName>
    <definedName name="템픞리" localSheetId="0">BlankMacro1</definedName>
    <definedName name="템픞리">BlankMacro1</definedName>
    <definedName name="토공공사" localSheetId="0">BlankMacro1</definedName>
    <definedName name="토공공사">BlankMacro1</definedName>
    <definedName name="토공공사비비교" localSheetId="0">BlankMacro1</definedName>
    <definedName name="토공공사비비교">BlankMacro1</definedName>
    <definedName name="토목기타공사">#N/A</definedName>
    <definedName name="토사자중">710.185</definedName>
    <definedName name="토양">#N/A</definedName>
    <definedName name="토지이용">#N/A</definedName>
    <definedName name="토피">4.803</definedName>
    <definedName name="토피_1">4.803</definedName>
    <definedName name="통내">56623</definedName>
    <definedName name="통설">#N/A</definedName>
    <definedName name="통신기사">92355</definedName>
    <definedName name="통신산업기사">91949</definedName>
    <definedName name="통신집계" localSheetId="0">BlankMacro1</definedName>
    <definedName name="통신집계">BlankMacro1</definedName>
    <definedName name="퇴직">#N/A</definedName>
    <definedName name="퇴직_1">#N/A</definedName>
    <definedName name="투간접노무비">#N/A</definedName>
    <definedName name="투경비">#N/A</definedName>
    <definedName name="투고용보험료">#N/A</definedName>
    <definedName name="투공급가액">#N/A</definedName>
    <definedName name="투공사원가">#N/A</definedName>
    <definedName name="투기타경비">#N/A</definedName>
    <definedName name="투노무비">#N/A</definedName>
    <definedName name="투도급액">#N/A</definedName>
    <definedName name="투부가가치세">#N/A</definedName>
    <definedName name="투산재보험료">#N/A</definedName>
    <definedName name="투순공사원가">#N/A</definedName>
    <definedName name="투안전관리비">#N/A</definedName>
    <definedName name="투이윤">#N/A</definedName>
    <definedName name="투일반관리비">#N/A</definedName>
    <definedName name="투재료비">#N/A</definedName>
    <definedName name="투찰">#N/A</definedName>
    <definedName name="특수인부">62000</definedName>
    <definedName name="특케">111738</definedName>
    <definedName name="ㅍㅍ" localSheetId="0">BlankMacro1</definedName>
    <definedName name="ㅍㅍ">BlankMacro1</definedName>
    <definedName name="파신" localSheetId="0">BlankMacro1</definedName>
    <definedName name="파신">BlankMacro1</definedName>
    <definedName name="파일1간격">0.6</definedName>
    <definedName name="파일간격">1.3</definedName>
    <definedName name="팔">#N/A</definedName>
    <definedName name="펌프구경">#N/A</definedName>
    <definedName name="펌프구경_1">#N/A</definedName>
    <definedName name="페이지" localSheetId="0">{"'Firr(선)'!$AS$1:$AY$62","'Firr(사)'!$AS$1:$AY$62","'Firr(회)'!$AS$1:$AY$62","'Firr(선)'!$L$1:$V$62","'Firr(사)'!$L$1:$V$62","'Firr(회)'!$L$1:$V$62"}</definedName>
    <definedName name="페이지">{"'Firr(선)'!$AS$1:$AY$62","'Firr(사)'!$AS$1:$AY$62","'Firr(회)'!$AS$1:$AY$62","'Firr(선)'!$L$1:$V$62","'Firr(사)'!$L$1:$V$62","'Firr(회)'!$L$1:$V$62"}</definedName>
    <definedName name="평가대상지역">#N/A</definedName>
    <definedName name="평야부자재">#N/A</definedName>
    <definedName name="폐기물내역서">#N/A</definedName>
    <definedName name="폐기물내역서_1">#N/A</definedName>
    <definedName name="폐기물수량산출서">#N/A</definedName>
    <definedName name="폐기물집계표">#N/A</definedName>
    <definedName name="폐기물집계표_1">#N/A</definedName>
    <definedName name="폐기물처리비">#N/A</definedName>
    <definedName name="포장공1" localSheetId="0">BlankMacro1</definedName>
    <definedName name="포장공1">BlankMacro1</definedName>
    <definedName name="표" localSheetId="0">원가!표</definedName>
    <definedName name="표">원가!표</definedName>
    <definedName name="표준안전관리비">#N/A</definedName>
    <definedName name="표지001">#N/A</definedName>
    <definedName name="표지01">#N/A</definedName>
    <definedName name="품명">#N/A</definedName>
    <definedName name="프로그램.메인_메뉴호출">#N/A</definedName>
    <definedName name="플랜트">53292</definedName>
    <definedName name="ㅎㄹ">#N/A</definedName>
    <definedName name="ㅎㄹㄹ">#N/A</definedName>
    <definedName name="ㅎ루ㅗ">#N/A</definedName>
    <definedName name="ㅎㅇ" localSheetId="0">{"'용역비'!$A$4:$C$8"}</definedName>
    <definedName name="ㅎㅇ">{"'용역비'!$A$4:$C$8"}</definedName>
    <definedName name="ㅎ오" localSheetId="0">{"'용역비'!$A$4:$C$8"}</definedName>
    <definedName name="ㅎ오">{"'용역비'!$A$4:$C$8"}</definedName>
    <definedName name="ㅎㅎㅎ" localSheetId="0">{"Book1","상동3BL옥외설계계산서(1차검토분).xls"}</definedName>
    <definedName name="ㅎㅎㅎ">{"Book1","상동3BL옥외설계계산서(1차검토분).xls"}</definedName>
    <definedName name="ㅎㅎㅎㅎㅎㅎ">#N/A</definedName>
    <definedName name="ㅎㅎㅎㅎㅎㅎㅎ" localSheetId="0">{"Book1","상동3BL옥외설계계산서(1차검토분).xls"}</definedName>
    <definedName name="ㅎㅎㅎㅎㅎㅎㅎ">{"Book1","상동3BL옥외설계계산서(1차검토분).xls"}</definedName>
    <definedName name="ㅎㅎㅎㅎㅎㅎㅎㅎ" localSheetId="0">{"Book1","상동3BL옥외설계계산서(1차검토분).xls"}</definedName>
    <definedName name="ㅎㅎㅎㅎㅎㅎㅎㅎ">{"Book1","상동3BL옥외설계계산서(1차검토분).xls"}</definedName>
    <definedName name="ㅎㅎㅎㅎㅎㅎㅎㅎㅎㅎㅎㅎㅎ">#N/A</definedName>
    <definedName name="하" localSheetId="0">BlankMacro1</definedName>
    <definedName name="하">BlankMacro1</definedName>
    <definedName name="하도급">#N/A</definedName>
    <definedName name="하도급내역서" localSheetId="0">BlankMacro1</definedName>
    <definedName name="하도급내역서">BlankMacro1</definedName>
    <definedName name="하수처리부지터파기" localSheetId="0">BlankMacro1</definedName>
    <definedName name="하수처리부지터파기">BlankMacro1</definedName>
    <definedName name="하하" localSheetId="0">BlankMacro1</definedName>
    <definedName name="하하">BlankMacro1</definedName>
    <definedName name="한교1호">#N/A</definedName>
    <definedName name="한교1호_1">#N/A</definedName>
    <definedName name="한교2호">#N/A</definedName>
    <definedName name="한교2호_1">#N/A</definedName>
    <definedName name="한교3호">#N/A</definedName>
    <definedName name="한교3호_1">#N/A</definedName>
    <definedName name="한전수탁비">#N/A</definedName>
    <definedName name="한전수탁비_1">#N/A</definedName>
    <definedName name="할증">#N/A</definedName>
    <definedName name="할증_1">#N/A</definedName>
    <definedName name="행삭제">#N/A</definedName>
    <definedName name="허용지반반력">70</definedName>
    <definedName name="현___도___사">#N/A</definedName>
    <definedName name="현대내역서" localSheetId="0">{"'Sheet1'!$A$4","'Sheet1'!$A$9:$G$28"}</definedName>
    <definedName name="현대내역서">{"'Sheet1'!$A$4","'Sheet1'!$A$9:$G$28"}</definedName>
    <definedName name="호호호" localSheetId="0">BlankMacro1</definedName>
    <definedName name="호호호">BlankMacro1</definedName>
    <definedName name="호ㅓㅕㅏ6ㅅ서ㅛㅓ">#N/A</definedName>
    <definedName name="혹ㅇ">#N/A</definedName>
    <definedName name="홍">#N/A</definedName>
    <definedName name="홍ㄹ">#N/A</definedName>
    <definedName name="홍ㅇ호" localSheetId="0">{"'용역비'!$A$4:$C$8"}</definedName>
    <definedName name="홍ㅇ호">{"'용역비'!$A$4:$C$8"}</definedName>
    <definedName name="화강석두껍돌">15992</definedName>
    <definedName name="화강석두껍돌100">29319</definedName>
    <definedName name="화강석트랜치">#N/A</definedName>
    <definedName name="화강석판석30">53306</definedName>
    <definedName name="화단공사">#N/A</definedName>
    <definedName name="화단공사_1">#N/A</definedName>
    <definedName name="화성동탄" localSheetId="0">BlankMacro1</definedName>
    <definedName name="화성동탄">BlankMacro1</definedName>
    <definedName name="화신1호">#N/A</definedName>
    <definedName name="화신1호_1">#N/A</definedName>
    <definedName name="화신2호">#N/A</definedName>
    <definedName name="화신2호_1">#N/A</definedName>
    <definedName name="화신기존1">#N/A</definedName>
    <definedName name="화신기존1_1">#N/A</definedName>
    <definedName name="화신기존2">#N/A</definedName>
    <definedName name="화신기존2_1">#N/A</definedName>
    <definedName name="확">#N/A</definedName>
    <definedName name="환경보전비">0.2%</definedName>
    <definedName name="환경영향요소">#N/A</definedName>
    <definedName name="황서" localSheetId="0">BlankMacro1</definedName>
    <definedName name="황서">BlankMacro1</definedName>
    <definedName name="회시1호">#N/A</definedName>
    <definedName name="회시1호_1">#N/A</definedName>
    <definedName name="회시2호">#N/A</definedName>
    <definedName name="회시2호_1">#N/A</definedName>
    <definedName name="효석" localSheetId="0">{"'Firr(선)'!$AS$1:$AY$62","'Firr(사)'!$AS$1:$AY$62","'Firr(회)'!$AS$1:$AY$62","'Firr(선)'!$L$1:$V$62","'Firr(사)'!$L$1:$V$62","'Firr(회)'!$L$1:$V$62"}</definedName>
    <definedName name="효석">{"'Firr(선)'!$AS$1:$AY$62","'Firr(사)'!$AS$1:$AY$62","'Firr(회)'!$AS$1:$AY$62","'Firr(선)'!$L$1:$V$62","'Firr(사)'!$L$1:$V$62","'Firr(회)'!$L$1:$V$62"}</definedName>
    <definedName name="후_담당간사에게_제출한다.">#N/A</definedName>
    <definedName name="ㅏK32">#N/A</definedName>
    <definedName name="ㅏ호">#N/A</definedName>
    <definedName name="ㅏㅓㅓㅎㅎ">#N/A</definedName>
    <definedName name="ㅏㅓㅗ" localSheetId="0">BlankMacro1</definedName>
    <definedName name="ㅏㅓㅗ">BlankMacro1</definedName>
    <definedName name="ㅏㅕㅛ라ㅕㅏ">#N/A</definedName>
    <definedName name="ㅏㅣㅗㅓ">#N/A</definedName>
    <definedName name="ㅐ1">#N/A</definedName>
    <definedName name="ㅑㅑㅑ" localSheetId="0">{"'용역비'!$A$4:$C$8"}</definedName>
    <definedName name="ㅑㅑㅑ">{"'용역비'!$A$4:$C$8"}</definedName>
    <definedName name="ㅑㅑㅑㅑㅑ" localSheetId="0">{"'용역비'!$A$4:$C$8"}</definedName>
    <definedName name="ㅑㅑㅑㅑㅑ">{"'용역비'!$A$4:$C$8"}</definedName>
    <definedName name="ㅑㅑㅑㅑㅑㅑ" localSheetId="0">{"'용역비'!$A$4:$C$8"}</definedName>
    <definedName name="ㅑㅑㅑㅑㅑㅑ">{"'용역비'!$A$4:$C$8"}</definedName>
    <definedName name="ㅑㅔ">#N/A</definedName>
    <definedName name="ㅑㅕㅕ" localSheetId="0">{"'용역비'!$A$4:$C$8"}</definedName>
    <definedName name="ㅑㅕㅕ">{"'용역비'!$A$4:$C$8"}</definedName>
    <definedName name="ㅓ1514">#N/A</definedName>
    <definedName name="ㅓㄴㄱ">#N/A</definedName>
    <definedName name="ㅓㅇ">#N/A</definedName>
    <definedName name="ㅓㅏ" localSheetId="0">BlankMacro1</definedName>
    <definedName name="ㅓㅏ">BlankMacro1</definedName>
    <definedName name="ㅓㅓ">#N/A</definedName>
    <definedName name="ㅓㅓㅓ" localSheetId="0">BlankMacro1</definedName>
    <definedName name="ㅓㅓㅓ">BlankMacro1</definedName>
    <definedName name="ㅓㅕ">#N/A</definedName>
    <definedName name="ㅓㅕㅛ려ㅓ">#N/A</definedName>
    <definedName name="ㅓㅘㅓㅅ" localSheetId="0">BlankMacro1</definedName>
    <definedName name="ㅓㅘㅓㅅ">BlankMacro1</definedName>
    <definedName name="ㅔㅔ">#N/A</definedName>
    <definedName name="ㅔㅔㅔ" localSheetId="0">BlankMacro1</definedName>
    <definedName name="ㅔㅔㅔ">BlankMacro1</definedName>
    <definedName name="ㅔㅣ" localSheetId="0">{"'용역비'!$A$4:$C$8"}</definedName>
    <definedName name="ㅔㅣ">{"'용역비'!$A$4:$C$8"}</definedName>
    <definedName name="ㅗ" localSheetId="0">BlankMacro1</definedName>
    <definedName name="ㅗ">BlankMacro1</definedName>
    <definedName name="ㅗㅎ오ㅌㄱ러" localSheetId="0">BlankMacro1</definedName>
    <definedName name="ㅗㅎ오ㅌㄱ러">BlankMacro1</definedName>
    <definedName name="ㅗㅓ" localSheetId="0">{"'제조(순번)'!$A$386:$A$387","'제조(순번)'!$A$1:$H$399"}</definedName>
    <definedName name="ㅗㅓ">{"'제조(순번)'!$A$386:$A$387","'제조(순번)'!$A$1:$H$399"}</definedName>
    <definedName name="ㅗㅓㅏ">#N/A</definedName>
    <definedName name="ㅛㅛ" localSheetId="0">{"'용역비'!$A$4:$C$8"}</definedName>
    <definedName name="ㅛㅛ">{"'용역비'!$A$4:$C$8"}</definedName>
    <definedName name="ㅜㅜ" localSheetId="0">BlankMacro1</definedName>
    <definedName name="ㅜㅜ">BlankMacro1</definedName>
    <definedName name="ㅠ121">#N/A</definedName>
    <definedName name="ㅠㄱ" localSheetId="0">{"'용역비'!$A$4:$C$8"}</definedName>
    <definedName name="ㅠㄱ">{"'용역비'!$A$4:$C$8"}</definedName>
    <definedName name="ㅡㅓㅗ흐ㅓ">#N/A</definedName>
    <definedName name="ㅣㅏ">#N/A</definedName>
    <definedName name="ㅣㅏㅗ">#N/A</definedName>
    <definedName name="ㅣㅏㅣㅣㅏㅣㅏㅏㅣ" localSheetId="0">BlankMacro1</definedName>
    <definedName name="ㅣㅏㅣㅣㅏㅣㅏㅏㅣ">BlankMacro1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4" i="7" l="1"/>
  <c r="V30" i="7"/>
  <c r="O29" i="7"/>
  <c r="O28" i="7"/>
  <c r="O27" i="7"/>
  <c r="O26" i="7"/>
  <c r="O25" i="7"/>
  <c r="O24" i="7"/>
  <c r="O23" i="7"/>
  <c r="O22" i="7"/>
  <c r="E244" i="6" s="1"/>
  <c r="K244" i="6" s="1"/>
  <c r="O21" i="7"/>
  <c r="O20" i="7"/>
  <c r="O19" i="7"/>
  <c r="O18" i="7"/>
  <c r="O17" i="7"/>
  <c r="E149" i="6" s="1"/>
  <c r="O16" i="7"/>
  <c r="O15" i="7"/>
  <c r="O14" i="7"/>
  <c r="O13" i="7"/>
  <c r="O12" i="7"/>
  <c r="O11" i="7"/>
  <c r="O10" i="7"/>
  <c r="O9" i="7"/>
  <c r="V8" i="7"/>
  <c r="I260" i="6" s="1"/>
  <c r="J260" i="6" s="1"/>
  <c r="J261" i="6" s="1"/>
  <c r="G47" i="5" s="1"/>
  <c r="V7" i="7"/>
  <c r="V6" i="7"/>
  <c r="V5" i="7"/>
  <c r="K270" i="6"/>
  <c r="J270" i="6"/>
  <c r="H270" i="6"/>
  <c r="F270" i="6"/>
  <c r="K269" i="6"/>
  <c r="J269" i="6"/>
  <c r="J271" i="6" s="1"/>
  <c r="I265" i="6" s="1"/>
  <c r="H269" i="6"/>
  <c r="F269" i="6"/>
  <c r="J265" i="6"/>
  <c r="K264" i="6"/>
  <c r="J264" i="6"/>
  <c r="H264" i="6"/>
  <c r="F264" i="6"/>
  <c r="K263" i="6"/>
  <c r="J263" i="6"/>
  <c r="H263" i="6"/>
  <c r="F263" i="6"/>
  <c r="H260" i="6"/>
  <c r="H261" i="6" s="1"/>
  <c r="G260" i="6"/>
  <c r="E260" i="6"/>
  <c r="F260" i="6" s="1"/>
  <c r="H256" i="6"/>
  <c r="F256" i="6"/>
  <c r="I255" i="6"/>
  <c r="J255" i="6" s="1"/>
  <c r="G255" i="6"/>
  <c r="K255" i="6" s="1"/>
  <c r="E255" i="6"/>
  <c r="F255" i="6" s="1"/>
  <c r="I254" i="6"/>
  <c r="J254" i="6" s="1"/>
  <c r="G254" i="6"/>
  <c r="H254" i="6" s="1"/>
  <c r="E254" i="6"/>
  <c r="F254" i="6" s="1"/>
  <c r="H250" i="6"/>
  <c r="F250" i="6"/>
  <c r="I249" i="6"/>
  <c r="G249" i="6"/>
  <c r="H249" i="6" s="1"/>
  <c r="E249" i="6"/>
  <c r="F249" i="6" s="1"/>
  <c r="I248" i="6"/>
  <c r="J248" i="6" s="1"/>
  <c r="G248" i="6"/>
  <c r="H248" i="6" s="1"/>
  <c r="E248" i="6"/>
  <c r="I244" i="6"/>
  <c r="J244" i="6" s="1"/>
  <c r="J245" i="6" s="1"/>
  <c r="G244" i="6"/>
  <c r="H244" i="6" s="1"/>
  <c r="H245" i="6" s="1"/>
  <c r="J240" i="6"/>
  <c r="H240" i="6"/>
  <c r="I239" i="6"/>
  <c r="J239" i="6" s="1"/>
  <c r="G239" i="6"/>
  <c r="K239" i="6" s="1"/>
  <c r="F239" i="6"/>
  <c r="E239" i="6"/>
  <c r="I238" i="6"/>
  <c r="J238" i="6" s="1"/>
  <c r="J241" i="6" s="1"/>
  <c r="G238" i="6"/>
  <c r="H238" i="6" s="1"/>
  <c r="E238" i="6"/>
  <c r="H234" i="6"/>
  <c r="F234" i="6"/>
  <c r="I233" i="6"/>
  <c r="G233" i="6"/>
  <c r="H233" i="6" s="1"/>
  <c r="H235" i="6" s="1"/>
  <c r="F42" i="5" s="1"/>
  <c r="G217" i="6" s="1"/>
  <c r="H217" i="6" s="1"/>
  <c r="E233" i="6"/>
  <c r="F233" i="6" s="1"/>
  <c r="I232" i="6"/>
  <c r="J232" i="6" s="1"/>
  <c r="G232" i="6"/>
  <c r="H232" i="6" s="1"/>
  <c r="E232" i="6"/>
  <c r="I228" i="6"/>
  <c r="J228" i="6" s="1"/>
  <c r="G228" i="6"/>
  <c r="H228" i="6" s="1"/>
  <c r="E228" i="6"/>
  <c r="I227" i="6"/>
  <c r="J227" i="6" s="1"/>
  <c r="J229" i="6" s="1"/>
  <c r="G227" i="6"/>
  <c r="H227" i="6" s="1"/>
  <c r="H229" i="6" s="1"/>
  <c r="F41" i="5" s="1"/>
  <c r="G216" i="6" s="1"/>
  <c r="H216" i="6" s="1"/>
  <c r="E227" i="6"/>
  <c r="J223" i="6"/>
  <c r="H223" i="6"/>
  <c r="I222" i="6"/>
  <c r="J222" i="6" s="1"/>
  <c r="G222" i="6"/>
  <c r="K222" i="6" s="1"/>
  <c r="F222" i="6"/>
  <c r="E222" i="6"/>
  <c r="I221" i="6"/>
  <c r="J221" i="6" s="1"/>
  <c r="J224" i="6" s="1"/>
  <c r="G221" i="6"/>
  <c r="H221" i="6" s="1"/>
  <c r="E221" i="6"/>
  <c r="I211" i="6"/>
  <c r="J211" i="6" s="1"/>
  <c r="G211" i="6"/>
  <c r="K211" i="6" s="1"/>
  <c r="E211" i="6"/>
  <c r="F211" i="6" s="1"/>
  <c r="I209" i="6"/>
  <c r="J209" i="6" s="1"/>
  <c r="G209" i="6"/>
  <c r="H209" i="6" s="1"/>
  <c r="E209" i="6"/>
  <c r="F209" i="6" s="1"/>
  <c r="H205" i="6"/>
  <c r="F205" i="6"/>
  <c r="I204" i="6"/>
  <c r="J204" i="6" s="1"/>
  <c r="G204" i="6"/>
  <c r="H204" i="6" s="1"/>
  <c r="E204" i="6"/>
  <c r="I203" i="6"/>
  <c r="J203" i="6" s="1"/>
  <c r="G203" i="6"/>
  <c r="H203" i="6" s="1"/>
  <c r="I205" i="6" s="1"/>
  <c r="K205" i="6" s="1"/>
  <c r="E203" i="6"/>
  <c r="I202" i="6"/>
  <c r="K202" i="6" s="1"/>
  <c r="H202" i="6"/>
  <c r="G202" i="6"/>
  <c r="E202" i="6"/>
  <c r="F202" i="6" s="1"/>
  <c r="I201" i="6"/>
  <c r="J201" i="6" s="1"/>
  <c r="G201" i="6"/>
  <c r="H201" i="6" s="1"/>
  <c r="E201" i="6"/>
  <c r="H197" i="6"/>
  <c r="F197" i="6"/>
  <c r="J196" i="6"/>
  <c r="H196" i="6"/>
  <c r="I195" i="6"/>
  <c r="J195" i="6" s="1"/>
  <c r="G195" i="6"/>
  <c r="H195" i="6" s="1"/>
  <c r="E195" i="6"/>
  <c r="K195" i="6" s="1"/>
  <c r="I194" i="6"/>
  <c r="J194" i="6" s="1"/>
  <c r="G194" i="6"/>
  <c r="H194" i="6" s="1"/>
  <c r="E194" i="6"/>
  <c r="K194" i="6" s="1"/>
  <c r="I193" i="6"/>
  <c r="G193" i="6"/>
  <c r="H193" i="6" s="1"/>
  <c r="E193" i="6"/>
  <c r="F193" i="6" s="1"/>
  <c r="I192" i="6"/>
  <c r="J192" i="6" s="1"/>
  <c r="G192" i="6"/>
  <c r="H192" i="6" s="1"/>
  <c r="E192" i="6"/>
  <c r="I187" i="6"/>
  <c r="J187" i="6" s="1"/>
  <c r="G187" i="6"/>
  <c r="H187" i="6" s="1"/>
  <c r="E187" i="6"/>
  <c r="F187" i="6" s="1"/>
  <c r="I178" i="6"/>
  <c r="G178" i="6"/>
  <c r="H178" i="6" s="1"/>
  <c r="E178" i="6"/>
  <c r="F178" i="6" s="1"/>
  <c r="I175" i="6"/>
  <c r="G175" i="6"/>
  <c r="H175" i="6" s="1"/>
  <c r="E175" i="6"/>
  <c r="F175" i="6" s="1"/>
  <c r="I171" i="6"/>
  <c r="J171" i="6" s="1"/>
  <c r="J172" i="6" s="1"/>
  <c r="H171" i="6"/>
  <c r="H172" i="6" s="1"/>
  <c r="G171" i="6"/>
  <c r="E171" i="6"/>
  <c r="F171" i="6" s="1"/>
  <c r="J168" i="6"/>
  <c r="G31" i="5" s="1"/>
  <c r="I167" i="6"/>
  <c r="J167" i="6" s="1"/>
  <c r="G167" i="6"/>
  <c r="H167" i="6" s="1"/>
  <c r="H168" i="6" s="1"/>
  <c r="F31" i="5" s="1"/>
  <c r="E167" i="6"/>
  <c r="F167" i="6" s="1"/>
  <c r="F164" i="6"/>
  <c r="K163" i="6"/>
  <c r="I163" i="6"/>
  <c r="J163" i="6" s="1"/>
  <c r="G163" i="6"/>
  <c r="H163" i="6" s="1"/>
  <c r="E163" i="6"/>
  <c r="F163" i="6" s="1"/>
  <c r="I162" i="6"/>
  <c r="J162" i="6" s="1"/>
  <c r="J164" i="6" s="1"/>
  <c r="G162" i="6"/>
  <c r="H162" i="6" s="1"/>
  <c r="E162" i="6"/>
  <c r="F162" i="6" s="1"/>
  <c r="I158" i="6"/>
  <c r="J158" i="6" s="1"/>
  <c r="G158" i="6"/>
  <c r="H158" i="6" s="1"/>
  <c r="E158" i="6"/>
  <c r="F158" i="6" s="1"/>
  <c r="J157" i="6"/>
  <c r="H157" i="6"/>
  <c r="I156" i="6"/>
  <c r="J156" i="6" s="1"/>
  <c r="G156" i="6"/>
  <c r="H156" i="6" s="1"/>
  <c r="E156" i="6"/>
  <c r="K156" i="6" s="1"/>
  <c r="I155" i="6"/>
  <c r="J155" i="6" s="1"/>
  <c r="G155" i="6"/>
  <c r="H155" i="6" s="1"/>
  <c r="E155" i="6"/>
  <c r="F155" i="6" s="1"/>
  <c r="I151" i="6"/>
  <c r="J151" i="6" s="1"/>
  <c r="G151" i="6"/>
  <c r="H151" i="6" s="1"/>
  <c r="E151" i="6"/>
  <c r="F151" i="6" s="1"/>
  <c r="J150" i="6"/>
  <c r="H150" i="6"/>
  <c r="I149" i="6"/>
  <c r="J149" i="6" s="1"/>
  <c r="G149" i="6"/>
  <c r="H149" i="6" s="1"/>
  <c r="I148" i="6"/>
  <c r="J148" i="6" s="1"/>
  <c r="G148" i="6"/>
  <c r="H148" i="6" s="1"/>
  <c r="H152" i="6" s="1"/>
  <c r="F28" i="5" s="1"/>
  <c r="G10" i="6" s="1"/>
  <c r="H10" i="6" s="1"/>
  <c r="E148" i="6"/>
  <c r="F148" i="6" s="1"/>
  <c r="I144" i="6"/>
  <c r="J144" i="6" s="1"/>
  <c r="G144" i="6"/>
  <c r="H144" i="6" s="1"/>
  <c r="E144" i="6"/>
  <c r="F144" i="6" s="1"/>
  <c r="L144" i="6" s="1"/>
  <c r="J143" i="6"/>
  <c r="H143" i="6"/>
  <c r="I142" i="6"/>
  <c r="J142" i="6" s="1"/>
  <c r="G142" i="6"/>
  <c r="H142" i="6" s="1"/>
  <c r="E142" i="6"/>
  <c r="I141" i="6"/>
  <c r="J141" i="6" s="1"/>
  <c r="J145" i="6" s="1"/>
  <c r="G27" i="5" s="1"/>
  <c r="I5" i="6" s="1"/>
  <c r="J5" i="6" s="1"/>
  <c r="G141" i="6"/>
  <c r="H141" i="6" s="1"/>
  <c r="E141" i="6"/>
  <c r="F141" i="6" s="1"/>
  <c r="I137" i="6"/>
  <c r="J137" i="6" s="1"/>
  <c r="J138" i="6" s="1"/>
  <c r="G26" i="5" s="1"/>
  <c r="G137" i="6"/>
  <c r="H137" i="6" s="1"/>
  <c r="H138" i="6" s="1"/>
  <c r="F26" i="5" s="1"/>
  <c r="E137" i="6"/>
  <c r="I133" i="6"/>
  <c r="J133" i="6" s="1"/>
  <c r="G133" i="6"/>
  <c r="H133" i="6" s="1"/>
  <c r="E133" i="6"/>
  <c r="F133" i="6" s="1"/>
  <c r="I132" i="6"/>
  <c r="J132" i="6" s="1"/>
  <c r="G132" i="6"/>
  <c r="E132" i="6"/>
  <c r="F132" i="6" s="1"/>
  <c r="I127" i="6"/>
  <c r="J127" i="6" s="1"/>
  <c r="G127" i="6"/>
  <c r="H127" i="6" s="1"/>
  <c r="E127" i="6"/>
  <c r="F127" i="6" s="1"/>
  <c r="J124" i="6"/>
  <c r="G23" i="5" s="1"/>
  <c r="J123" i="6"/>
  <c r="F123" i="6"/>
  <c r="I122" i="6"/>
  <c r="J122" i="6" s="1"/>
  <c r="G122" i="6"/>
  <c r="H122" i="6" s="1"/>
  <c r="G123" i="6" s="1"/>
  <c r="E122" i="6"/>
  <c r="F122" i="6" s="1"/>
  <c r="H118" i="6"/>
  <c r="F118" i="6"/>
  <c r="I117" i="6"/>
  <c r="J117" i="6" s="1"/>
  <c r="G117" i="6"/>
  <c r="H117" i="6" s="1"/>
  <c r="E117" i="6"/>
  <c r="F117" i="6" s="1"/>
  <c r="F119" i="6" s="1"/>
  <c r="I116" i="6"/>
  <c r="J116" i="6" s="1"/>
  <c r="G116" i="6"/>
  <c r="H116" i="6" s="1"/>
  <c r="E116" i="6"/>
  <c r="F116" i="6" s="1"/>
  <c r="I112" i="6"/>
  <c r="K112" i="6" s="1"/>
  <c r="H112" i="6"/>
  <c r="F112" i="6"/>
  <c r="I111" i="6"/>
  <c r="J111" i="6" s="1"/>
  <c r="G111" i="6"/>
  <c r="H111" i="6" s="1"/>
  <c r="E111" i="6"/>
  <c r="F111" i="6" s="1"/>
  <c r="K110" i="6"/>
  <c r="I110" i="6"/>
  <c r="J110" i="6" s="1"/>
  <c r="G110" i="6"/>
  <c r="H110" i="6" s="1"/>
  <c r="E110" i="6"/>
  <c r="F110" i="6" s="1"/>
  <c r="L110" i="6" s="1"/>
  <c r="H106" i="6"/>
  <c r="F106" i="6"/>
  <c r="L105" i="6"/>
  <c r="I105" i="6"/>
  <c r="J105" i="6" s="1"/>
  <c r="G105" i="6"/>
  <c r="H105" i="6" s="1"/>
  <c r="F105" i="6"/>
  <c r="E105" i="6"/>
  <c r="I104" i="6"/>
  <c r="J104" i="6" s="1"/>
  <c r="G104" i="6"/>
  <c r="H104" i="6" s="1"/>
  <c r="H107" i="6" s="1"/>
  <c r="F20" i="5" s="1"/>
  <c r="E104" i="6"/>
  <c r="F104" i="6" s="1"/>
  <c r="J100" i="6"/>
  <c r="H100" i="6"/>
  <c r="E100" i="6"/>
  <c r="I98" i="6"/>
  <c r="J98" i="6" s="1"/>
  <c r="G98" i="6"/>
  <c r="H98" i="6" s="1"/>
  <c r="E98" i="6"/>
  <c r="F98" i="6" s="1"/>
  <c r="J94" i="6"/>
  <c r="H94" i="6"/>
  <c r="E94" i="6"/>
  <c r="I92" i="6"/>
  <c r="J92" i="6" s="1"/>
  <c r="G92" i="6"/>
  <c r="H92" i="6" s="1"/>
  <c r="F92" i="6"/>
  <c r="L92" i="6" s="1"/>
  <c r="E92" i="6"/>
  <c r="K92" i="6" s="1"/>
  <c r="I91" i="6"/>
  <c r="J91" i="6" s="1"/>
  <c r="G91" i="6"/>
  <c r="H91" i="6" s="1"/>
  <c r="E91" i="6"/>
  <c r="F91" i="6" s="1"/>
  <c r="J86" i="6"/>
  <c r="H86" i="6"/>
  <c r="I85" i="6"/>
  <c r="J85" i="6" s="1"/>
  <c r="G85" i="6"/>
  <c r="E85" i="6"/>
  <c r="F85" i="6" s="1"/>
  <c r="J68" i="6"/>
  <c r="J67" i="6"/>
  <c r="H67" i="6"/>
  <c r="I66" i="6"/>
  <c r="J66" i="6" s="1"/>
  <c r="G66" i="6"/>
  <c r="H66" i="6" s="1"/>
  <c r="E66" i="6"/>
  <c r="F66" i="6" s="1"/>
  <c r="I61" i="6"/>
  <c r="J61" i="6" s="1"/>
  <c r="G61" i="6"/>
  <c r="H61" i="6" s="1"/>
  <c r="E61" i="6"/>
  <c r="F61" i="6" s="1"/>
  <c r="J56" i="6"/>
  <c r="H56" i="6"/>
  <c r="I55" i="6"/>
  <c r="J55" i="6" s="1"/>
  <c r="G55" i="6"/>
  <c r="H55" i="6" s="1"/>
  <c r="E55" i="6"/>
  <c r="F55" i="6" s="1"/>
  <c r="J52" i="6"/>
  <c r="G11" i="5" s="1"/>
  <c r="K51" i="6"/>
  <c r="I51" i="6"/>
  <c r="J51" i="6" s="1"/>
  <c r="H51" i="6"/>
  <c r="G51" i="6"/>
  <c r="E51" i="6"/>
  <c r="F51" i="6" s="1"/>
  <c r="J50" i="6"/>
  <c r="I50" i="6"/>
  <c r="G50" i="6"/>
  <c r="F50" i="6"/>
  <c r="E50" i="6"/>
  <c r="I46" i="6"/>
  <c r="J46" i="6" s="1"/>
  <c r="H46" i="6"/>
  <c r="G46" i="6"/>
  <c r="E46" i="6"/>
  <c r="F46" i="6" s="1"/>
  <c r="I45" i="6"/>
  <c r="J45" i="6" s="1"/>
  <c r="G45" i="6"/>
  <c r="H45" i="6" s="1"/>
  <c r="F45" i="6"/>
  <c r="E45" i="6"/>
  <c r="I44" i="6"/>
  <c r="J44" i="6" s="1"/>
  <c r="G44" i="6"/>
  <c r="H44" i="6" s="1"/>
  <c r="E44" i="6"/>
  <c r="I43" i="6"/>
  <c r="J43" i="6" s="1"/>
  <c r="G43" i="6"/>
  <c r="H43" i="6" s="1"/>
  <c r="F43" i="6"/>
  <c r="E43" i="6"/>
  <c r="I42" i="6"/>
  <c r="J42" i="6" s="1"/>
  <c r="G42" i="6"/>
  <c r="H42" i="6" s="1"/>
  <c r="E42" i="6"/>
  <c r="F42" i="6" s="1"/>
  <c r="L42" i="6" s="1"/>
  <c r="I41" i="6"/>
  <c r="J41" i="6" s="1"/>
  <c r="G41" i="6"/>
  <c r="F41" i="6"/>
  <c r="E41" i="6"/>
  <c r="I37" i="6"/>
  <c r="J37" i="6" s="1"/>
  <c r="G37" i="6"/>
  <c r="H37" i="6" s="1"/>
  <c r="E37" i="6"/>
  <c r="F37" i="6" s="1"/>
  <c r="I36" i="6"/>
  <c r="J36" i="6" s="1"/>
  <c r="G36" i="6"/>
  <c r="H36" i="6" s="1"/>
  <c r="E36" i="6"/>
  <c r="F36" i="6" s="1"/>
  <c r="I35" i="6"/>
  <c r="J35" i="6" s="1"/>
  <c r="G35" i="6"/>
  <c r="E35" i="6"/>
  <c r="F35" i="6" s="1"/>
  <c r="I34" i="6"/>
  <c r="J34" i="6" s="1"/>
  <c r="G34" i="6"/>
  <c r="H34" i="6" s="1"/>
  <c r="F34" i="6"/>
  <c r="L34" i="6" s="1"/>
  <c r="E34" i="6"/>
  <c r="J33" i="6"/>
  <c r="I33" i="6"/>
  <c r="G33" i="6"/>
  <c r="H33" i="6" s="1"/>
  <c r="F33" i="6"/>
  <c r="L33" i="6" s="1"/>
  <c r="E33" i="6"/>
  <c r="K33" i="6" s="1"/>
  <c r="I32" i="6"/>
  <c r="J32" i="6" s="1"/>
  <c r="G32" i="6"/>
  <c r="H32" i="6" s="1"/>
  <c r="E32" i="6"/>
  <c r="K32" i="6" s="1"/>
  <c r="J31" i="6"/>
  <c r="I31" i="6"/>
  <c r="G31" i="6"/>
  <c r="H31" i="6" s="1"/>
  <c r="E31" i="6"/>
  <c r="H28" i="6"/>
  <c r="F8" i="5" s="1"/>
  <c r="J27" i="6"/>
  <c r="J28" i="6" s="1"/>
  <c r="G8" i="5" s="1"/>
  <c r="I13" i="4" s="1"/>
  <c r="J13" i="4" s="1"/>
  <c r="I27" i="6"/>
  <c r="G27" i="6"/>
  <c r="H27" i="6" s="1"/>
  <c r="E27" i="6"/>
  <c r="H22" i="6"/>
  <c r="F22" i="6"/>
  <c r="I21" i="6"/>
  <c r="J21" i="6" s="1"/>
  <c r="G21" i="6"/>
  <c r="H21" i="6" s="1"/>
  <c r="F21" i="6"/>
  <c r="E21" i="6"/>
  <c r="I20" i="6"/>
  <c r="J20" i="6" s="1"/>
  <c r="G20" i="6"/>
  <c r="K20" i="6" s="1"/>
  <c r="E20" i="6"/>
  <c r="F20" i="6" s="1"/>
  <c r="I19" i="6"/>
  <c r="J19" i="6" s="1"/>
  <c r="G19" i="6"/>
  <c r="E19" i="6"/>
  <c r="F19" i="6" s="1"/>
  <c r="I15" i="6"/>
  <c r="J15" i="6" s="1"/>
  <c r="J16" i="6" s="1"/>
  <c r="G6" i="5" s="1"/>
  <c r="J6" i="4" s="1"/>
  <c r="G15" i="6"/>
  <c r="H15" i="6" s="1"/>
  <c r="H16" i="6" s="1"/>
  <c r="F6" i="5" s="1"/>
  <c r="H6" i="4" s="1"/>
  <c r="E15" i="6"/>
  <c r="F15" i="6" s="1"/>
  <c r="F16" i="6" s="1"/>
  <c r="H11" i="6"/>
  <c r="H12" i="6" s="1"/>
  <c r="F5" i="5" s="1"/>
  <c r="F11" i="6"/>
  <c r="F12" i="6" s="1"/>
  <c r="F7" i="6"/>
  <c r="H6" i="6"/>
  <c r="H7" i="6" s="1"/>
  <c r="F4" i="5" s="1"/>
  <c r="H5" i="4" s="1"/>
  <c r="F6" i="6"/>
  <c r="G49" i="5"/>
  <c r="F47" i="5"/>
  <c r="G99" i="6" s="1"/>
  <c r="H99" i="6" s="1"/>
  <c r="G44" i="5"/>
  <c r="I80" i="6" s="1"/>
  <c r="J80" i="6" s="1"/>
  <c r="F44" i="5"/>
  <c r="G80" i="6" s="1"/>
  <c r="H80" i="6" s="1"/>
  <c r="G43" i="5"/>
  <c r="I79" i="6" s="1"/>
  <c r="J79" i="6" s="1"/>
  <c r="G41" i="5"/>
  <c r="I216" i="6" s="1"/>
  <c r="J216" i="6" s="1"/>
  <c r="G40" i="5"/>
  <c r="I215" i="6" s="1"/>
  <c r="J215" i="6" s="1"/>
  <c r="G32" i="5"/>
  <c r="I68" i="6" s="1"/>
  <c r="F32" i="5"/>
  <c r="G68" i="6" s="1"/>
  <c r="H68" i="6" s="1"/>
  <c r="G30" i="5"/>
  <c r="I57" i="6" s="1"/>
  <c r="J57" i="6" s="1"/>
  <c r="E30" i="5"/>
  <c r="E57" i="6" s="1"/>
  <c r="J18" i="4"/>
  <c r="H18" i="4"/>
  <c r="F18" i="4"/>
  <c r="H13" i="4"/>
  <c r="I9" i="4"/>
  <c r="J9" i="4" s="1"/>
  <c r="H9" i="4"/>
  <c r="F9" i="4"/>
  <c r="F149" i="6" l="1"/>
  <c r="K149" i="6"/>
  <c r="J47" i="6"/>
  <c r="G10" i="5" s="1"/>
  <c r="K19" i="6"/>
  <c r="F32" i="6"/>
  <c r="L32" i="6" s="1"/>
  <c r="K42" i="6"/>
  <c r="K104" i="6"/>
  <c r="L46" i="6"/>
  <c r="L51" i="6"/>
  <c r="K117" i="6"/>
  <c r="K122" i="6"/>
  <c r="K144" i="6"/>
  <c r="K9" i="4"/>
  <c r="H101" i="6"/>
  <c r="F19" i="5" s="1"/>
  <c r="L21" i="6"/>
  <c r="K45" i="6"/>
  <c r="K91" i="6"/>
  <c r="G93" i="6"/>
  <c r="H93" i="6" s="1"/>
  <c r="K111" i="6"/>
  <c r="G128" i="6"/>
  <c r="H128" i="6" s="1"/>
  <c r="K187" i="6"/>
  <c r="K201" i="6"/>
  <c r="K249" i="6"/>
  <c r="L269" i="6"/>
  <c r="K98" i="6"/>
  <c r="K192" i="6"/>
  <c r="K193" i="6"/>
  <c r="K203" i="6"/>
  <c r="K221" i="6"/>
  <c r="K228" i="6"/>
  <c r="K238" i="6"/>
  <c r="K248" i="6"/>
  <c r="L264" i="6"/>
  <c r="H271" i="6"/>
  <c r="K209" i="6"/>
  <c r="L37" i="6"/>
  <c r="J152" i="6"/>
  <c r="G28" i="5" s="1"/>
  <c r="I10" i="6" s="1"/>
  <c r="J10" i="6" s="1"/>
  <c r="H159" i="6"/>
  <c r="F29" i="5" s="1"/>
  <c r="G23" i="6" s="1"/>
  <c r="H23" i="6" s="1"/>
  <c r="J205" i="6"/>
  <c r="L205" i="6" s="1"/>
  <c r="H119" i="6"/>
  <c r="F22" i="5" s="1"/>
  <c r="H19" i="6"/>
  <c r="L19" i="6" s="1"/>
  <c r="K85" i="6"/>
  <c r="H95" i="6"/>
  <c r="F18" i="5" s="1"/>
  <c r="K105" i="6"/>
  <c r="H129" i="6"/>
  <c r="F24" i="5" s="1"/>
  <c r="L167" i="6"/>
  <c r="K204" i="6"/>
  <c r="K227" i="6"/>
  <c r="K232" i="6"/>
  <c r="K233" i="6"/>
  <c r="L270" i="6"/>
  <c r="L18" i="4"/>
  <c r="H7" i="4"/>
  <c r="G7" i="3" s="1"/>
  <c r="H7" i="3" s="1"/>
  <c r="I93" i="6"/>
  <c r="J93" i="6" s="1"/>
  <c r="I128" i="6"/>
  <c r="J128" i="6" s="1"/>
  <c r="J129" i="6" s="1"/>
  <c r="G24" i="5" s="1"/>
  <c r="I99" i="6"/>
  <c r="J99" i="6" s="1"/>
  <c r="E5" i="5"/>
  <c r="E6" i="5"/>
  <c r="L16" i="6"/>
  <c r="J95" i="6"/>
  <c r="G18" i="5" s="1"/>
  <c r="J101" i="6"/>
  <c r="G19" i="5" s="1"/>
  <c r="L9" i="4"/>
  <c r="K18" i="4"/>
  <c r="K15" i="6"/>
  <c r="H20" i="6"/>
  <c r="K100" i="6"/>
  <c r="F100" i="6"/>
  <c r="L100" i="6" s="1"/>
  <c r="F137" i="6"/>
  <c r="K137" i="6"/>
  <c r="H35" i="6"/>
  <c r="L35" i="6" s="1"/>
  <c r="K35" i="6"/>
  <c r="K46" i="6"/>
  <c r="L66" i="6"/>
  <c r="K31" i="6"/>
  <c r="F31" i="6"/>
  <c r="K37" i="6"/>
  <c r="F57" i="6"/>
  <c r="H69" i="6"/>
  <c r="F14" i="5" s="1"/>
  <c r="F94" i="6"/>
  <c r="L94" i="6" s="1"/>
  <c r="K94" i="6"/>
  <c r="K36" i="6"/>
  <c r="L45" i="6"/>
  <c r="K55" i="6"/>
  <c r="J69" i="6"/>
  <c r="G14" i="5" s="1"/>
  <c r="L91" i="6"/>
  <c r="K127" i="6"/>
  <c r="G188" i="6"/>
  <c r="H188" i="6" s="1"/>
  <c r="G62" i="6"/>
  <c r="H62" i="6" s="1"/>
  <c r="H63" i="6" s="1"/>
  <c r="F13" i="5" s="1"/>
  <c r="H14" i="4" s="1"/>
  <c r="J38" i="6"/>
  <c r="G9" i="5" s="1"/>
  <c r="L36" i="6"/>
  <c r="F52" i="6"/>
  <c r="K66" i="6"/>
  <c r="F107" i="6"/>
  <c r="I188" i="6"/>
  <c r="J188" i="6" s="1"/>
  <c r="J189" i="6" s="1"/>
  <c r="G35" i="5" s="1"/>
  <c r="I75" i="6" s="1"/>
  <c r="J75" i="6" s="1"/>
  <c r="I62" i="6"/>
  <c r="J62" i="6" s="1"/>
  <c r="J63" i="6" s="1"/>
  <c r="G13" i="5" s="1"/>
  <c r="I14" i="4" s="1"/>
  <c r="J14" i="4" s="1"/>
  <c r="K50" i="6"/>
  <c r="H50" i="6"/>
  <c r="H52" i="6" s="1"/>
  <c r="F11" i="5" s="1"/>
  <c r="E67" i="6"/>
  <c r="E86" i="6"/>
  <c r="F113" i="6"/>
  <c r="F134" i="6"/>
  <c r="K41" i="6"/>
  <c r="H41" i="6"/>
  <c r="H47" i="6" s="1"/>
  <c r="F10" i="5" s="1"/>
  <c r="K123" i="6"/>
  <c r="H123" i="6"/>
  <c r="H124" i="6" s="1"/>
  <c r="F23" i="5" s="1"/>
  <c r="H132" i="6"/>
  <c r="H134" i="6" s="1"/>
  <c r="F25" i="5" s="1"/>
  <c r="K132" i="6"/>
  <c r="L15" i="6"/>
  <c r="K21" i="6"/>
  <c r="K27" i="6"/>
  <c r="F27" i="6"/>
  <c r="J58" i="6"/>
  <c r="G12" i="5" s="1"/>
  <c r="K61" i="6"/>
  <c r="H85" i="6"/>
  <c r="L85" i="6" s="1"/>
  <c r="J134" i="6"/>
  <c r="G25" i="5" s="1"/>
  <c r="F142" i="6"/>
  <c r="K142" i="6"/>
  <c r="K43" i="6"/>
  <c r="L55" i="6"/>
  <c r="L61" i="6"/>
  <c r="I118" i="6"/>
  <c r="F172" i="6"/>
  <c r="L171" i="6"/>
  <c r="E4" i="5"/>
  <c r="E22" i="5"/>
  <c r="K34" i="6"/>
  <c r="L41" i="6"/>
  <c r="F44" i="6"/>
  <c r="L44" i="6" s="1"/>
  <c r="K44" i="6"/>
  <c r="E56" i="6"/>
  <c r="F124" i="6"/>
  <c r="L209" i="6"/>
  <c r="L104" i="6"/>
  <c r="L111" i="6"/>
  <c r="J159" i="6"/>
  <c r="G29" i="5" s="1"/>
  <c r="I23" i="6" s="1"/>
  <c r="J23" i="6" s="1"/>
  <c r="L158" i="6"/>
  <c r="H198" i="6"/>
  <c r="F36" i="5" s="1"/>
  <c r="E196" i="6"/>
  <c r="I197" i="6"/>
  <c r="F261" i="6"/>
  <c r="L260" i="6"/>
  <c r="L43" i="6"/>
  <c r="I106" i="6"/>
  <c r="L116" i="6"/>
  <c r="K155" i="6"/>
  <c r="K178" i="6"/>
  <c r="J178" i="6"/>
  <c r="L178" i="6" s="1"/>
  <c r="L133" i="6"/>
  <c r="L151" i="6"/>
  <c r="F156" i="6"/>
  <c r="K158" i="6"/>
  <c r="K171" i="6"/>
  <c r="F257" i="6"/>
  <c r="L254" i="6"/>
  <c r="H257" i="6"/>
  <c r="F46" i="5" s="1"/>
  <c r="G87" i="6" s="1"/>
  <c r="H87" i="6" s="1"/>
  <c r="K116" i="6"/>
  <c r="L141" i="6"/>
  <c r="K148" i="6"/>
  <c r="L162" i="6"/>
  <c r="J266" i="6"/>
  <c r="G48" i="5" s="1"/>
  <c r="L98" i="6"/>
  <c r="L117" i="6"/>
  <c r="L122" i="6"/>
  <c r="K133" i="6"/>
  <c r="H145" i="6"/>
  <c r="F27" i="5" s="1"/>
  <c r="G5" i="6" s="1"/>
  <c r="H5" i="6" s="1"/>
  <c r="L148" i="6"/>
  <c r="K151" i="6"/>
  <c r="H164" i="6"/>
  <c r="F30" i="5" s="1"/>
  <c r="H189" i="6"/>
  <c r="F35" i="5" s="1"/>
  <c r="G75" i="6" s="1"/>
  <c r="H75" i="6" s="1"/>
  <c r="I234" i="6"/>
  <c r="I250" i="6"/>
  <c r="H251" i="6"/>
  <c r="F45" i="5" s="1"/>
  <c r="G81" i="6" s="1"/>
  <c r="H81" i="6" s="1"/>
  <c r="L127" i="6"/>
  <c r="K175" i="6"/>
  <c r="J175" i="6"/>
  <c r="L175" i="6" s="1"/>
  <c r="H206" i="6"/>
  <c r="F37" i="5" s="1"/>
  <c r="G177" i="6" s="1"/>
  <c r="H177" i="6" s="1"/>
  <c r="H113" i="6"/>
  <c r="F21" i="5" s="1"/>
  <c r="J112" i="6"/>
  <c r="J113" i="6" s="1"/>
  <c r="G21" i="5" s="1"/>
  <c r="K162" i="6"/>
  <c r="K167" i="6"/>
  <c r="J206" i="6"/>
  <c r="G37" i="5" s="1"/>
  <c r="I177" i="6" s="1"/>
  <c r="J177" i="6" s="1"/>
  <c r="K141" i="6"/>
  <c r="L163" i="6"/>
  <c r="F168" i="6"/>
  <c r="L187" i="6"/>
  <c r="L155" i="6"/>
  <c r="K254" i="6"/>
  <c r="L263" i="6"/>
  <c r="F192" i="6"/>
  <c r="J193" i="6"/>
  <c r="L193" i="6" s="1"/>
  <c r="F195" i="6"/>
  <c r="L195" i="6" s="1"/>
  <c r="F201" i="6"/>
  <c r="J202" i="6"/>
  <c r="L202" i="6" s="1"/>
  <c r="F204" i="6"/>
  <c r="L204" i="6" s="1"/>
  <c r="H211" i="6"/>
  <c r="L211" i="6" s="1"/>
  <c r="H222" i="6"/>
  <c r="H224" i="6" s="1"/>
  <c r="F40" i="5" s="1"/>
  <c r="G215" i="6" s="1"/>
  <c r="H215" i="6" s="1"/>
  <c r="H218" i="6" s="1"/>
  <c r="F39" i="5" s="1"/>
  <c r="G183" i="6" s="1"/>
  <c r="H183" i="6" s="1"/>
  <c r="F228" i="6"/>
  <c r="L228" i="6" s="1"/>
  <c r="F232" i="6"/>
  <c r="J233" i="6"/>
  <c r="L233" i="6" s="1"/>
  <c r="H239" i="6"/>
  <c r="E240" i="6" s="1"/>
  <c r="K260" i="6"/>
  <c r="F221" i="6"/>
  <c r="F238" i="6"/>
  <c r="F271" i="6"/>
  <c r="F194" i="6"/>
  <c r="L194" i="6" s="1"/>
  <c r="F203" i="6"/>
  <c r="L203" i="6" s="1"/>
  <c r="F227" i="6"/>
  <c r="F244" i="6"/>
  <c r="F248" i="6"/>
  <c r="J249" i="6"/>
  <c r="H255" i="6"/>
  <c r="L255" i="6" s="1"/>
  <c r="I22" i="6" l="1"/>
  <c r="K22" i="6" s="1"/>
  <c r="E223" i="6"/>
  <c r="G265" i="6"/>
  <c r="H265" i="6" s="1"/>
  <c r="H266" i="6" s="1"/>
  <c r="F48" i="5" s="1"/>
  <c r="F49" i="5"/>
  <c r="L239" i="6"/>
  <c r="L123" i="6"/>
  <c r="L149" i="6"/>
  <c r="E150" i="6"/>
  <c r="J15" i="4"/>
  <c r="I9" i="3" s="1"/>
  <c r="J9" i="3" s="1"/>
  <c r="K240" i="6"/>
  <c r="F240" i="6"/>
  <c r="L240" i="6" s="1"/>
  <c r="J22" i="6"/>
  <c r="J251" i="6"/>
  <c r="G45" i="5" s="1"/>
  <c r="I81" i="6" s="1"/>
  <c r="J81" i="6" s="1"/>
  <c r="J82" i="6" s="1"/>
  <c r="G16" i="5" s="1"/>
  <c r="G57" i="6"/>
  <c r="H30" i="5"/>
  <c r="L222" i="6"/>
  <c r="K197" i="6"/>
  <c r="J197" i="6"/>
  <c r="L137" i="6"/>
  <c r="F138" i="6"/>
  <c r="K56" i="6"/>
  <c r="F56" i="6"/>
  <c r="F196" i="6"/>
  <c r="L196" i="6" s="1"/>
  <c r="K196" i="6"/>
  <c r="L142" i="6"/>
  <c r="E143" i="6"/>
  <c r="F86" i="6"/>
  <c r="K86" i="6"/>
  <c r="L31" i="6"/>
  <c r="F38" i="6"/>
  <c r="E6" i="4"/>
  <c r="H6" i="5"/>
  <c r="L112" i="6"/>
  <c r="G176" i="6"/>
  <c r="H176" i="6" s="1"/>
  <c r="H179" i="6" s="1"/>
  <c r="F33" i="5" s="1"/>
  <c r="G210" i="6"/>
  <c r="H210" i="6" s="1"/>
  <c r="H212" i="6" s="1"/>
  <c r="F38" i="5" s="1"/>
  <c r="G182" i="6" s="1"/>
  <c r="H182" i="6" s="1"/>
  <c r="H184" i="6" s="1"/>
  <c r="F34" i="5" s="1"/>
  <c r="G74" i="6" s="1"/>
  <c r="H74" i="6" s="1"/>
  <c r="L52" i="6"/>
  <c r="E11" i="5"/>
  <c r="I256" i="6"/>
  <c r="J106" i="6"/>
  <c r="K106" i="6"/>
  <c r="F67" i="6"/>
  <c r="K67" i="6"/>
  <c r="L50" i="6"/>
  <c r="E46" i="5"/>
  <c r="L156" i="6"/>
  <c r="E157" i="6"/>
  <c r="H88" i="6"/>
  <c r="F17" i="5" s="1"/>
  <c r="H17" i="4" s="1"/>
  <c r="H24" i="6"/>
  <c r="F7" i="5" s="1"/>
  <c r="H10" i="4" s="1"/>
  <c r="H11" i="4" s="1"/>
  <c r="G8" i="3" s="1"/>
  <c r="H8" i="3" s="1"/>
  <c r="L20" i="6"/>
  <c r="F235" i="6"/>
  <c r="L232" i="6"/>
  <c r="H241" i="6"/>
  <c r="F43" i="5" s="1"/>
  <c r="G79" i="6" s="1"/>
  <c r="H79" i="6" s="1"/>
  <c r="H82" i="6" s="1"/>
  <c r="F16" i="5" s="1"/>
  <c r="E5" i="4"/>
  <c r="L113" i="6"/>
  <c r="E21" i="5"/>
  <c r="L261" i="6"/>
  <c r="E47" i="5"/>
  <c r="F198" i="6"/>
  <c r="L192" i="6"/>
  <c r="F251" i="6"/>
  <c r="L248" i="6"/>
  <c r="F245" i="6"/>
  <c r="L244" i="6"/>
  <c r="L172" i="6"/>
  <c r="E32" i="5"/>
  <c r="L27" i="6"/>
  <c r="F28" i="6"/>
  <c r="F47" i="6"/>
  <c r="H38" i="6"/>
  <c r="F9" i="5" s="1"/>
  <c r="F229" i="6"/>
  <c r="L227" i="6"/>
  <c r="L249" i="6"/>
  <c r="K250" i="6"/>
  <c r="J250" i="6"/>
  <c r="L250" i="6" s="1"/>
  <c r="L271" i="6"/>
  <c r="E265" i="6"/>
  <c r="E49" i="5"/>
  <c r="L201" i="6"/>
  <c r="F206" i="6"/>
  <c r="K234" i="6"/>
  <c r="J234" i="6"/>
  <c r="L164" i="6"/>
  <c r="J118" i="6"/>
  <c r="K118" i="6"/>
  <c r="L221" i="6"/>
  <c r="F224" i="6"/>
  <c r="L238" i="6"/>
  <c r="F241" i="6"/>
  <c r="L168" i="6"/>
  <c r="E31" i="5"/>
  <c r="L124" i="6"/>
  <c r="E23" i="5"/>
  <c r="L132" i="6"/>
  <c r="K223" i="6"/>
  <c r="F223" i="6"/>
  <c r="L223" i="6" s="1"/>
  <c r="L134" i="6"/>
  <c r="E25" i="5"/>
  <c r="E20" i="5"/>
  <c r="F150" i="6" l="1"/>
  <c r="K150" i="6"/>
  <c r="E188" i="6"/>
  <c r="E62" i="6"/>
  <c r="H31" i="5"/>
  <c r="L234" i="6"/>
  <c r="J235" i="6"/>
  <c r="G42" i="5" s="1"/>
  <c r="I217" i="6" s="1"/>
  <c r="J217" i="6" s="1"/>
  <c r="J218" i="6" s="1"/>
  <c r="G39" i="5" s="1"/>
  <c r="I183" i="6" s="1"/>
  <c r="J183" i="6" s="1"/>
  <c r="J198" i="6"/>
  <c r="G36" i="5" s="1"/>
  <c r="L197" i="6"/>
  <c r="L47" i="6"/>
  <c r="E10" i="5"/>
  <c r="L106" i="6"/>
  <c r="J107" i="6"/>
  <c r="L86" i="6"/>
  <c r="L206" i="6"/>
  <c r="E37" i="5"/>
  <c r="K256" i="6"/>
  <c r="J256" i="6"/>
  <c r="E8" i="5"/>
  <c r="L28" i="6"/>
  <c r="H21" i="5"/>
  <c r="H11" i="5"/>
  <c r="K143" i="6"/>
  <c r="F143" i="6"/>
  <c r="E36" i="5"/>
  <c r="H49" i="5"/>
  <c r="E68" i="6"/>
  <c r="H32" i="5"/>
  <c r="L241" i="6"/>
  <c r="E43" i="5"/>
  <c r="H25" i="5"/>
  <c r="H57" i="6"/>
  <c r="K57" i="6"/>
  <c r="E41" i="5"/>
  <c r="L229" i="6"/>
  <c r="L67" i="6"/>
  <c r="L224" i="6"/>
  <c r="E40" i="5"/>
  <c r="F265" i="6"/>
  <c r="K265" i="6"/>
  <c r="G73" i="6"/>
  <c r="H73" i="6" s="1"/>
  <c r="G72" i="6"/>
  <c r="H72" i="6" s="1"/>
  <c r="H76" i="6" s="1"/>
  <c r="F15" i="5" s="1"/>
  <c r="L56" i="6"/>
  <c r="F58" i="6"/>
  <c r="L22" i="6"/>
  <c r="J24" i="6"/>
  <c r="G7" i="5" s="1"/>
  <c r="J10" i="4" s="1"/>
  <c r="J11" i="4" s="1"/>
  <c r="I8" i="3" s="1"/>
  <c r="J8" i="3" s="1"/>
  <c r="E93" i="6"/>
  <c r="E128" i="6"/>
  <c r="H47" i="5"/>
  <c r="E99" i="6"/>
  <c r="F157" i="6"/>
  <c r="K157" i="6"/>
  <c r="L245" i="6"/>
  <c r="E44" i="5"/>
  <c r="E87" i="6"/>
  <c r="F5" i="4"/>
  <c r="K6" i="4"/>
  <c r="F6" i="4"/>
  <c r="L6" i="4" s="1"/>
  <c r="L138" i="6"/>
  <c r="E26" i="5"/>
  <c r="E42" i="5"/>
  <c r="L251" i="6"/>
  <c r="E45" i="5"/>
  <c r="H23" i="5"/>
  <c r="L118" i="6"/>
  <c r="J119" i="6"/>
  <c r="L38" i="6"/>
  <c r="E9" i="5"/>
  <c r="L150" i="6" l="1"/>
  <c r="F152" i="6"/>
  <c r="H10" i="5"/>
  <c r="E215" i="6"/>
  <c r="H40" i="5"/>
  <c r="F93" i="6"/>
  <c r="K93" i="6"/>
  <c r="K68" i="6"/>
  <c r="F68" i="6"/>
  <c r="E12" i="5"/>
  <c r="I176" i="6"/>
  <c r="J176" i="6" s="1"/>
  <c r="J179" i="6" s="1"/>
  <c r="G33" i="5" s="1"/>
  <c r="I210" i="6"/>
  <c r="J210" i="6" s="1"/>
  <c r="J212" i="6" s="1"/>
  <c r="G38" i="5" s="1"/>
  <c r="I182" i="6" s="1"/>
  <c r="J182" i="6" s="1"/>
  <c r="J184" i="6" s="1"/>
  <c r="G34" i="5" s="1"/>
  <c r="I74" i="6" s="1"/>
  <c r="J74" i="6" s="1"/>
  <c r="L256" i="6"/>
  <c r="J257" i="6"/>
  <c r="F7" i="4"/>
  <c r="E7" i="3" s="1"/>
  <c r="F87" i="6"/>
  <c r="H45" i="5"/>
  <c r="E81" i="6"/>
  <c r="E216" i="6"/>
  <c r="H41" i="5"/>
  <c r="H8" i="5"/>
  <c r="E217" i="6"/>
  <c r="H42" i="5"/>
  <c r="L235" i="6"/>
  <c r="E176" i="6"/>
  <c r="E210" i="6"/>
  <c r="H36" i="5"/>
  <c r="E177" i="6"/>
  <c r="H37" i="5"/>
  <c r="G22" i="5"/>
  <c r="L119" i="6"/>
  <c r="K128" i="6"/>
  <c r="F128" i="6"/>
  <c r="H58" i="6"/>
  <c r="F12" i="5" s="1"/>
  <c r="H15" i="4" s="1"/>
  <c r="G9" i="3" s="1"/>
  <c r="H9" i="3" s="1"/>
  <c r="L57" i="6"/>
  <c r="H26" i="5"/>
  <c r="L198" i="6"/>
  <c r="E80" i="6"/>
  <c r="H44" i="5"/>
  <c r="F62" i="6"/>
  <c r="K62" i="6"/>
  <c r="L157" i="6"/>
  <c r="F159" i="6"/>
  <c r="H9" i="5"/>
  <c r="F99" i="6"/>
  <c r="K99" i="6"/>
  <c r="E79" i="6"/>
  <c r="H43" i="5"/>
  <c r="L143" i="6"/>
  <c r="F145" i="6"/>
  <c r="L265" i="6"/>
  <c r="F266" i="6"/>
  <c r="K188" i="6"/>
  <c r="F188" i="6"/>
  <c r="G20" i="5"/>
  <c r="L107" i="6"/>
  <c r="L152" i="6" l="1"/>
  <c r="E28" i="5"/>
  <c r="G46" i="5"/>
  <c r="L257" i="6"/>
  <c r="L58" i="6"/>
  <c r="F7" i="3"/>
  <c r="L68" i="6"/>
  <c r="F69" i="6"/>
  <c r="K177" i="6"/>
  <c r="F177" i="6"/>
  <c r="L177" i="6" s="1"/>
  <c r="K80" i="6"/>
  <c r="F80" i="6"/>
  <c r="L80" i="6" s="1"/>
  <c r="H20" i="5"/>
  <c r="H12" i="5"/>
  <c r="L145" i="6"/>
  <c r="E27" i="5"/>
  <c r="F79" i="6"/>
  <c r="K79" i="6"/>
  <c r="L93" i="6"/>
  <c r="F95" i="6"/>
  <c r="L188" i="6"/>
  <c r="F189" i="6"/>
  <c r="L266" i="6"/>
  <c r="E48" i="5"/>
  <c r="K217" i="6"/>
  <c r="F217" i="6"/>
  <c r="L217" i="6" s="1"/>
  <c r="K13" i="4"/>
  <c r="F13" i="4"/>
  <c r="H22" i="5"/>
  <c r="F216" i="6"/>
  <c r="L216" i="6" s="1"/>
  <c r="K216" i="6"/>
  <c r="L62" i="6"/>
  <c r="F63" i="6"/>
  <c r="F129" i="6"/>
  <c r="L128" i="6"/>
  <c r="L99" i="6"/>
  <c r="F101" i="6"/>
  <c r="K81" i="6"/>
  <c r="F81" i="6"/>
  <c r="L81" i="6" s="1"/>
  <c r="K215" i="6"/>
  <c r="F215" i="6"/>
  <c r="I73" i="6"/>
  <c r="J73" i="6" s="1"/>
  <c r="I72" i="6"/>
  <c r="J72" i="6" s="1"/>
  <c r="J76" i="6" s="1"/>
  <c r="G15" i="5" s="1"/>
  <c r="H22" i="3"/>
  <c r="K210" i="6"/>
  <c r="F210" i="6"/>
  <c r="F88" i="6"/>
  <c r="E29" i="5"/>
  <c r="L159" i="6"/>
  <c r="K176" i="6"/>
  <c r="F176" i="6"/>
  <c r="H28" i="5" l="1"/>
  <c r="E10" i="6"/>
  <c r="E23" i="6"/>
  <c r="H29" i="5"/>
  <c r="E17" i="5"/>
  <c r="F218" i="6"/>
  <c r="L215" i="6"/>
  <c r="L95" i="6"/>
  <c r="E18" i="5"/>
  <c r="L210" i="6"/>
  <c r="F212" i="6"/>
  <c r="L13" i="4"/>
  <c r="L69" i="6"/>
  <c r="E14" i="5"/>
  <c r="L101" i="6"/>
  <c r="E19" i="5"/>
  <c r="F82" i="6"/>
  <c r="L79" i="6"/>
  <c r="D9" i="2"/>
  <c r="E5" i="6"/>
  <c r="H27" i="5"/>
  <c r="L176" i="6"/>
  <c r="F179" i="6"/>
  <c r="L129" i="6"/>
  <c r="E24" i="5"/>
  <c r="H48" i="5"/>
  <c r="E13" i="5"/>
  <c r="L63" i="6"/>
  <c r="L189" i="6"/>
  <c r="E35" i="5"/>
  <c r="I87" i="6"/>
  <c r="H46" i="5"/>
  <c r="K10" i="6" l="1"/>
  <c r="F10" i="6"/>
  <c r="L10" i="6" s="1"/>
  <c r="I11" i="6" s="1"/>
  <c r="E75" i="6"/>
  <c r="H35" i="5"/>
  <c r="L218" i="6"/>
  <c r="E39" i="5"/>
  <c r="L179" i="6"/>
  <c r="E33" i="5"/>
  <c r="F5" i="6"/>
  <c r="L5" i="6" s="1"/>
  <c r="I6" i="6" s="1"/>
  <c r="K5" i="6"/>
  <c r="J87" i="6"/>
  <c r="K87" i="6"/>
  <c r="H18" i="5"/>
  <c r="H13" i="5"/>
  <c r="H14" i="5"/>
  <c r="L212" i="6"/>
  <c r="E38" i="5"/>
  <c r="H19" i="5"/>
  <c r="L82" i="6"/>
  <c r="E16" i="5"/>
  <c r="H24" i="5"/>
  <c r="K23" i="6"/>
  <c r="F23" i="6"/>
  <c r="J11" i="6" l="1"/>
  <c r="K11" i="6"/>
  <c r="J88" i="6"/>
  <c r="L87" i="6"/>
  <c r="F75" i="6"/>
  <c r="L75" i="6" s="1"/>
  <c r="K75" i="6"/>
  <c r="K6" i="6"/>
  <c r="J6" i="6"/>
  <c r="E73" i="6"/>
  <c r="H33" i="5"/>
  <c r="E72" i="6"/>
  <c r="E182" i="6"/>
  <c r="H38" i="5"/>
  <c r="E183" i="6"/>
  <c r="H39" i="5"/>
  <c r="F17" i="4"/>
  <c r="L23" i="6"/>
  <c r="F24" i="6"/>
  <c r="H16" i="5"/>
  <c r="K14" i="4"/>
  <c r="F14" i="4"/>
  <c r="L11" i="6" l="1"/>
  <c r="J12" i="6"/>
  <c r="K72" i="6"/>
  <c r="F72" i="6"/>
  <c r="G17" i="5"/>
  <c r="L88" i="6"/>
  <c r="F182" i="6"/>
  <c r="K182" i="6"/>
  <c r="J7" i="6"/>
  <c r="L6" i="6"/>
  <c r="L14" i="4"/>
  <c r="L15" i="4" s="1"/>
  <c r="F15" i="4"/>
  <c r="E9" i="3" s="1"/>
  <c r="K183" i="6"/>
  <c r="F183" i="6"/>
  <c r="L183" i="6" s="1"/>
  <c r="L24" i="6"/>
  <c r="E7" i="5"/>
  <c r="F73" i="6"/>
  <c r="L73" i="6" s="1"/>
  <c r="K73" i="6"/>
  <c r="G5" i="5" l="1"/>
  <c r="H5" i="5" s="1"/>
  <c r="L12" i="6"/>
  <c r="H7" i="5"/>
  <c r="G4" i="5"/>
  <c r="L7" i="6"/>
  <c r="H17" i="5"/>
  <c r="F9" i="3"/>
  <c r="L9" i="3" s="1"/>
  <c r="K9" i="3"/>
  <c r="L182" i="6"/>
  <c r="F184" i="6"/>
  <c r="L72" i="6"/>
  <c r="J17" i="4" l="1"/>
  <c r="K17" i="4"/>
  <c r="L184" i="6"/>
  <c r="E34" i="5"/>
  <c r="H4" i="5"/>
  <c r="K10" i="4"/>
  <c r="F10" i="4"/>
  <c r="J5" i="4" l="1"/>
  <c r="K5" i="4"/>
  <c r="L10" i="4"/>
  <c r="L11" i="4" s="1"/>
  <c r="F11" i="4"/>
  <c r="E8" i="3" s="1"/>
  <c r="E74" i="6"/>
  <c r="H34" i="5"/>
  <c r="L17" i="4"/>
  <c r="K74" i="6" l="1"/>
  <c r="F74" i="6"/>
  <c r="K8" i="3"/>
  <c r="F8" i="3"/>
  <c r="J7" i="4"/>
  <c r="I7" i="3" s="1"/>
  <c r="L5" i="4"/>
  <c r="L7" i="4" s="1"/>
  <c r="L74" i="6" l="1"/>
  <c r="F76" i="6"/>
  <c r="J7" i="3"/>
  <c r="K7" i="3"/>
  <c r="L8" i="3"/>
  <c r="L7" i="3" l="1"/>
  <c r="L76" i="6"/>
  <c r="E15" i="5"/>
  <c r="J22" i="3" l="1"/>
  <c r="H15" i="5"/>
  <c r="D6" i="2" l="1"/>
  <c r="D29" i="2"/>
  <c r="L22" i="3" l="1"/>
  <c r="F22" i="3"/>
  <c r="D22" i="2" l="1"/>
  <c r="D26" i="2" l="1"/>
  <c r="D30" i="2" l="1"/>
</calcChain>
</file>

<file path=xl/sharedStrings.xml><?xml version="1.0" encoding="utf-8"?>
<sst xmlns="http://schemas.openxmlformats.org/spreadsheetml/2006/main" count="3902" uniqueCount="750">
  <si>
    <t>콘크리트 펌프차  32m(80∼95㎥/hr)  HR  공통 8-3,4(4504)   ( 호표 26 )</t>
  </si>
  <si>
    <t>루프드레인설치  주철, Ø100mm, L형  EA  건축 7-3-1   ( 호표 9 )</t>
  </si>
  <si>
    <t>불소수지페인트  철재면, 2회, 뿜칠  M2  건축 11-2-3준용   ( 호표 36 )</t>
  </si>
  <si>
    <t>녹막이페인트  철재면, 1회, 뿜칠  M2  건축 11-2-6 준용   ( 호표 34 )</t>
  </si>
  <si>
    <t>이동식 양중 및 작업장비  5ton, 스카이  HR  토목 9-5.9   ( 호표 25 )</t>
  </si>
  <si>
    <t>소형브레이커(전기식).  1.5kw  HR  토목 9-2(5220)   ( 호표 44 )</t>
  </si>
  <si>
    <t>배수파이프설치  PVC, Ø100, VG2  M  기계 1-5-1   ( 호표 14 )</t>
  </si>
  <si>
    <t>5B3A768FE8119D55CE77170DCFBB615BEE76FDFE219C59F301E7ACC02B6397C1055C</t>
  </si>
  <si>
    <t>5B3B96BED5319F0D963137615C666F5BEE76FDFE219C59F301E7ACC02B6397C10705</t>
  </si>
  <si>
    <t>5B3B96BED5319F0D963137615C666F5BEE76FDFE219C59F301E7ACC02B6397C104BA</t>
  </si>
  <si>
    <t>5B3A66992AB1928F1139B7602BFE645C63D696C5F19D308F9C777A47D6641255BC4D</t>
  </si>
  <si>
    <t>5B3BC6F114D195C4718C07205CDE615BEE76FDFE219C59F301E7ACC02B6397C1066C</t>
  </si>
  <si>
    <t>5B3B96B84DD19B5F061DD75A39956B</t>
  </si>
  <si>
    <t>5A2CA637E8E190954A12A731B266002</t>
  </si>
  <si>
    <t>5B3B96BED5319F0D963137615C666F</t>
  </si>
  <si>
    <t>5B3A6698070191A7DC4C17DC741366</t>
  </si>
  <si>
    <t>5A2CA637E8E190954A12A731B256001</t>
  </si>
  <si>
    <t>5B3A06382F019553F2B58705FA8065</t>
  </si>
  <si>
    <t>5B3B96ABF5419740AB80E7996A5762</t>
  </si>
  <si>
    <t>5B3BC6F23931921AA0A687B706C067</t>
  </si>
  <si>
    <t>5B3A669FB6719086E1ACD743466A66</t>
  </si>
  <si>
    <t>5B3B96ABF5419740AB80E7996A466A</t>
  </si>
  <si>
    <t>5B3B96B84DD19ABD1F28A780DBC365</t>
  </si>
  <si>
    <t>5B3B96BED5319F0C8FC0A77F335260</t>
  </si>
  <si>
    <t>5B3BC6F1168193A14017A750C07569</t>
  </si>
  <si>
    <t>5B3B96B84DD19ABC7796A77AAC756E</t>
  </si>
  <si>
    <t>5B3B96B84DD19ABD1E0347D26BEC64</t>
  </si>
  <si>
    <t>5B3A56B49AC193E608771763A1486A</t>
  </si>
  <si>
    <t>자연트렌치조성  W300  M     ( 호표 8 )</t>
  </si>
  <si>
    <t>5B3A06382F019553F2B6A7916C606C</t>
  </si>
  <si>
    <t>5B3A66992AB1928F1139B7602BFE64</t>
  </si>
  <si>
    <t>5B3A768FE8119D55CE77170DCFBB61</t>
  </si>
  <si>
    <t>5B3BC6F1168193A0BA6BC79F274065</t>
  </si>
  <si>
    <t>5B3A06382F0195503D256744A2246E</t>
  </si>
  <si>
    <t>5B3A161E40F19B6C6A01A726842767</t>
  </si>
  <si>
    <t>5B3B96B84DD19AB7F55DE7D9336B67</t>
  </si>
  <si>
    <t>5B3BC6F114D195C4718C07205CDE61</t>
  </si>
  <si>
    <t>5B3A6698070191A7DC4C17DC741360</t>
  </si>
  <si>
    <t>5B3BC6F115F19CEF99EC8782876B6D</t>
  </si>
  <si>
    <t>5B3BC6F3C04193228449D7C8D16161</t>
  </si>
  <si>
    <t>5B3B96B84DD19B5BABE667D0533F66</t>
  </si>
  <si>
    <t>5B3BC6F3C041932283A2574F0F2363</t>
  </si>
  <si>
    <t>5B3B96B84DD19ABD1E02A77432226A</t>
  </si>
  <si>
    <t>5B3A56B75AB19B3A6CCC572BC1B467</t>
  </si>
  <si>
    <t>5B3B96B84DD19ABD1E0347ECDE9A6D</t>
  </si>
  <si>
    <t>5B3A56B49F419521317EF79255C765</t>
  </si>
  <si>
    <t>5B3BC6F23AD198BC8947C76C23B86C</t>
  </si>
  <si>
    <t>5B3AE650516192054E84E76D34DE67</t>
  </si>
  <si>
    <t>5B3AC6057111960FFF34D7C771F667</t>
  </si>
  <si>
    <t>5B3BC6F114D195C4718B77D6040163</t>
  </si>
  <si>
    <t>5B3AC600F71191453FAA47A8D9CF68</t>
  </si>
  <si>
    <t>5B3A56B49AC193E608771763A1756E</t>
  </si>
  <si>
    <t>5B3A669D81C19536E9D7374439F466</t>
  </si>
  <si>
    <t>5B3A669FB6719086E1A48700B58765</t>
  </si>
  <si>
    <t>5B3AC60571119608B04E0776901760</t>
  </si>
  <si>
    <t>5B3A161E40F19B6C6A0367ECED9B6E</t>
  </si>
  <si>
    <t>5C24262EDF0198B3669747405D9A6472ED3A8D7A</t>
  </si>
  <si>
    <t>도막방수철거  바닥  M2  유지 3-2-11(2023)   ( 호표 17 )</t>
  </si>
  <si>
    <t>5C24262EDF01995F503117D5F8C36AD331FC225B</t>
  </si>
  <si>
    <t>알루미늄판설치  3.0mm  M2  건축 8-3-1   ( 호표 35 )</t>
  </si>
  <si>
    <t>잡철물현장제작설치    KG  건축 8-3-1(2022)   ( 호표 33 )</t>
  </si>
  <si>
    <t>건축물 현장정리  지붕방수  M2  공통 2-11-2 준용   ( 호표 3 )</t>
  </si>
  <si>
    <t>양중.하양장비  20톤, 이동식크레인  일  공통 8-3   ( 호표 1 )</t>
  </si>
  <si>
    <t>시트방수철거  바닥  M2  유지 3-2-11(2023)   ( 호표 18 )</t>
  </si>
  <si>
    <t>5C24262EDF019EDE9842179246956EACF02C766B</t>
  </si>
  <si>
    <t>5C24262EDF019EDE984EC7A8CF696D3A9B7B6372</t>
  </si>
  <si>
    <t>PVC관 배관비  Ø100이하  M  기계 1-5-1   ( 호표 43 )</t>
  </si>
  <si>
    <t>드레인 철거  Ø100  EA  건축 7-3-1(20%)   ( 호표 22 )</t>
  </si>
  <si>
    <t>0101065A843614E32198E17A57A70F412A675DAA0372</t>
  </si>
  <si>
    <t>경량콘크리트철거(+와어어메쉬)  장비(브레이커)  M3     ( 호표 15 )</t>
  </si>
  <si>
    <t>크레인(타이어)  20ton  HR  공통 8-3,4(2104)   ( 호표 24 )</t>
  </si>
  <si>
    <t>바탕만들기[기존도장면]  벽  M2  건축 11-1-5 준용   ( 호표 40 )</t>
  </si>
  <si>
    <t>와이어메쉬깔기  #8-150*150  M2  건축 8-1-3   ( 호표 11 )</t>
  </si>
  <si>
    <t>유성페인트_노무비  1회, 뿜칠  M2  건축 11-2-3 준용   ( 호표 39 )</t>
  </si>
  <si>
    <t>스틸파이프설치  30*30*1.6mm  M  건축 8-3-1   ( 호표 30 )</t>
  </si>
  <si>
    <t>와이어메쉬깔기_노무비    M2  건축 8-1-3(2016보완)   ( 호표 29 )</t>
  </si>
  <si>
    <t>양중.하양장비  5톤, 사다리차[스카이]  일  공통 8-3   ( 호표 2 )</t>
  </si>
  <si>
    <t>0101025C1BB65D07419C8228D8C777CEE263724BBB43</t>
  </si>
  <si>
    <t>알루미늄판설치  3.0mm, 불소P  M2  건축 8-3-1   ( 호표 31 )</t>
  </si>
  <si>
    <t>레미콘타설[무근/펌프카]  슬럼프8~12cm  M3  공통 6-1-4[2014]   ( 호표 4 )</t>
  </si>
  <si>
    <t>친환경수성페인트  외벽, 2회. 롤러(기존도장면)  M2  건축 11-2-2   ( 호표 13 )</t>
  </si>
  <si>
    <t>불소수지페인트_재료비  철재면, 2회  M2  건축 11-2-4(2020)   ( 호표 38 )</t>
  </si>
  <si>
    <t>수성페인트[친환경]_재료비  2회, 붓, 롤러칠  M2  건축 11-2-1   ( 호표 41 )</t>
  </si>
  <si>
    <t>수성페인트_노무비  벽(바닥), 1회, 롤러칠  M2  건축 11-2-2   ( 호표 42 )</t>
  </si>
  <si>
    <t>5B3A06382F019553F2B58705FA80655B3A06382F0195503D256744A2246E</t>
  </si>
  <si>
    <t>5B3BC6F1168193A0BA6BC79F2740655B3BC6F114D195C4718B77D6040163</t>
  </si>
  <si>
    <t>5B3A768FE8119D55CE77170DCFBB615A2CA637E8E190954A12A731B266002</t>
  </si>
  <si>
    <t>5B3AC60571119608B04E07769017605A2CA637E8E190954A12A731B256001</t>
  </si>
  <si>
    <t>5B3BC6F114D195C4718B77D60401635A2CA637E8E190954A12A731B256001</t>
  </si>
  <si>
    <t>5B3A669D81C19536E9D7374439F4665B3A6698070191A7DC4C17DC741360</t>
  </si>
  <si>
    <t>5B3BC6F114D195C4718C07205CDE615A2CA637E8E190954A12A731B256001</t>
  </si>
  <si>
    <t>5B3B96B84DD19ABC7796A77AAC756E5A2CA637E8E190954A12A731B256001</t>
  </si>
  <si>
    <t>5B3A669D81C19536E9D7374439F4665B3A66992AB1928F1139B7602BFE64</t>
  </si>
  <si>
    <t>5B3A06382F019553F2B6A7916C606C5B3A06382F0195503D256744A2246E</t>
  </si>
  <si>
    <t>5B3BC6F115F19CEF99EC8782876B6D5A2CA637E8E190954A12A731B256001</t>
  </si>
  <si>
    <t>5B3BC6F1168193A0BA6BC79F2740655B3BC6F1168193A14017A750C07569</t>
  </si>
  <si>
    <t>5B3BC6F1168193A0BA6BC79F2740655B3BC6F115F19CEF99EC8782876B6D</t>
  </si>
  <si>
    <t>5B3A66992AB1928F1139B7602BFE645B3A768FE8119D55CE77170DCFBB61</t>
  </si>
  <si>
    <t>5B3A66992AB1928F1139B7602BFE645B3BC6F23AD198BC8947C76C23B86C</t>
  </si>
  <si>
    <t>5B3B96B84DD19AB7F55DE7D9336B675A2CA637E8E190954A12A731B256001</t>
  </si>
  <si>
    <t>5B3A669FB6719086E1A48700B587655A2CA637E8E190954A12A731B256001</t>
  </si>
  <si>
    <t>5B3BC6F3C04193228449D7C8D161615B3BC6F114D195C4718C07205CDE61</t>
  </si>
  <si>
    <t>5B3AE650516192054E84E76D34DE675A2CA637E8E190954A12A731B256001</t>
  </si>
  <si>
    <t>5B3BC6F3C04193228449D7C8D161615B3BC6F23931921AA0A687B706C067</t>
  </si>
  <si>
    <t>5B3B96B84DD19ABD1E0347D26BEC645A2CA637E8E190954A12A731B256001</t>
  </si>
  <si>
    <t>5B3B96B84DD19ABD1E0347ECDE9A6D5A2CA637E8E190954A12A731B256001</t>
  </si>
  <si>
    <t>5B3A161E40F19B6C6A0367ECED9B6E5A2CA637E8E190954A12A731B256001</t>
  </si>
  <si>
    <t>5B3A768FE8119D55CE77170DCFBB615A2CA637E8E190954A12A731B256001</t>
  </si>
  <si>
    <t>5B3A6698070191A7DC4C17DC7413605B3A6698070191A7DC4C17DC741366</t>
  </si>
  <si>
    <t>5B3B96BED5319F0C8FC0A77F3352605B3B96BED5319F0D963137615C666F</t>
  </si>
  <si>
    <t>5B3A161E40F19B6C6A0367ECED9B6E5B3A161E40F19B6C6A01A726842767</t>
  </si>
  <si>
    <t>5B3B96BED5319F0C8FC0A77F3352605A2CA637E8E190954A12A731B256001</t>
  </si>
  <si>
    <t>5B3AC6057111960FFF34D7C771F6675A2CA637E8E190954A12A731B256001</t>
  </si>
  <si>
    <t>5B3A669FB6719086E1A48700B587655B3A669FB6719086E1ACD743466A66</t>
  </si>
  <si>
    <t>5B3B96B84DD19ABD1E02A77432226A5A2CA637E8E190954A12A731B256001</t>
  </si>
  <si>
    <t>5B3BC6F23931921AA0A687B706C0675A2CA637E8E190954A12A731B256001</t>
  </si>
  <si>
    <t>5B3BC6F23AD198BC8947C76C23B86C5A2CA637E8E190954A12A731B256001</t>
  </si>
  <si>
    <t>5B3B96BED5319F0D963137615C666F5A2CA637E8E190954A12A731B256001</t>
  </si>
  <si>
    <t>5B3B96B84DD19ABD1F28A780DBC3655A2CA637E8E190954A12A731B256001</t>
  </si>
  <si>
    <t>5B3A6698070191A7DC4C17DC7413665B3A768FE8119D55CE77170DCFBB61</t>
  </si>
  <si>
    <t>5B3A669D81C19536E9D7374439F4665B3A06382F019553F2B58705FA8065</t>
  </si>
  <si>
    <t>5B3BC6F3C04193228449D7C8D161615B3BC6F3C041932283A2574F0F2363</t>
  </si>
  <si>
    <t>5B3A6698070191A7DC4C17DC7413605B3BC6F3C04193228449D7C8D16161</t>
  </si>
  <si>
    <t>5B3A56B49AC193E608771763A1756E5C36A6DECC7197801271F7BD01B56ABE4DBDDF</t>
  </si>
  <si>
    <t>5B3AE650516192054E84E76D34DE675BEE76FDFE219C59F301E7ACC02B6397C104BA</t>
  </si>
  <si>
    <t>5B3BC6F23AD198BC8947C76C23B86C5C1BA6B7A2A191EA6D1A275FB21D6FCEE984D1</t>
  </si>
  <si>
    <t>5B3AC60571119608B04E07769017605C24262EDF019EDE984EC7A8CF696D3A9B7B6372</t>
  </si>
  <si>
    <t>5B3A56B75AB19B3A6CCC572BC1B4675BEE76FDFE219C59F301E7ACC02B6397C10663</t>
  </si>
  <si>
    <t>5B3A56B49AC193E608771763A1486A5BEE76FDFE219C59F301E7ACC02B6397C104BA</t>
  </si>
  <si>
    <t>5B3A56B49AC193E608771763A1756E5C36A6DECC7197801271F7BD01B56ABE4DBF8C</t>
  </si>
  <si>
    <t>5B3A56B49AC193E608771763A1486A5BEE76FDFE219C59F301E7ACC02B6397C10663</t>
  </si>
  <si>
    <t>5B3A56B49AC193E608771763A1756E5C36A6DECC7197801271F7BD01B56ABE4DBA0B</t>
  </si>
  <si>
    <t>5B3BC6F23AD198BC8947C76C23B86C5C1BA6B7A2A191E7905D3744FED9687EF05A2F</t>
  </si>
  <si>
    <t>5B3AC6057111960FFF34D7C771F6675C24262EDF019EDE9842179246956EACF02C766B</t>
  </si>
  <si>
    <t>5B3A56B49AC193E608771763A1486A5C36A6DECC7197801271F7BD01B56ABE4DBF8C</t>
  </si>
  <si>
    <t>5B3A161E40F19B6C6A0367ECED9B6E5C1BB65D03D1936AC71E276C4B536BCA54E0F0</t>
  </si>
  <si>
    <t>5B3A56B49AC193E608771763A1756E5BEE76FDFE219C59F301E7ACC02B6397C10663</t>
  </si>
  <si>
    <t>AL 후레싱  35*150*455*55*3.0mm(30*30틀)+코킹, PVDF2  M  건축 8-3-1   ( 호표 12 )</t>
  </si>
  <si>
    <t>5B3AC600F71191453FAA47A8D9CF685BEE76FDFE219C59F301E7ACC02B6397C104BA</t>
  </si>
  <si>
    <t>5B3AE650516192054E84E76D34DE675BEE76FDFE219C59F301E7ACC02B6397C1055D</t>
  </si>
  <si>
    <t>5B3A06382F019553F2B6A7916C606C5C1BA6B7A2A191E5EBDAF7EB1326673FCFD3CF</t>
  </si>
  <si>
    <t>5B3B96B84DD19ABD1E0347D26BEC645BEE76FDFE219C59F301E7ACC02B6397C10663</t>
  </si>
  <si>
    <t>5B3A56B49AC193E608771763A1756E5C36A6DECC7197801271F7BD01B56ABE4DBEE6</t>
  </si>
  <si>
    <t>5B3A56B49F419521317EF79255C7655BEE76FDFE219C59F301E7ACC02B6397C10662</t>
  </si>
  <si>
    <t>5B3B96B84DD19ABC7796A77AAC756E5BEE76FDFE219C59F301E7ACC02B6397C104BA</t>
  </si>
  <si>
    <t>5B3B96B84DD19AB7F55DE7D9336B675C24262EDF01995F503117D5F8C36AD331FC225B</t>
  </si>
  <si>
    <t>5B3A56B49AC193E608771763A1486A5C36A6DECC7197801271F7BD01B56ABE4DB85D</t>
  </si>
  <si>
    <t>5B3AE650516192054E84E76D34DE675BEE76FDFE219C59F301E7ACC02B6397C104BB</t>
  </si>
  <si>
    <t>5B3B96B84DD19AB7F55DE7D9336B675BEE76FDFE219C59F301E7ACC02B6397C1055B</t>
  </si>
  <si>
    <t>5B3A56B49AC193E608771763A1486A5C36A6DECC7197801271F7BD01B56ABE4DBDDF</t>
  </si>
  <si>
    <t>5B3A56B75AB19B3A6CCC572BC1B4675BEE76FDFE219C59F301E7ACC02B6397C1055D</t>
  </si>
  <si>
    <t>5B3BC6F115F19CEF99EC8782876B6D5BEE76FDFE219C59F301E7ACC02B6397C1066C</t>
  </si>
  <si>
    <t>5B3A6698070191A7DC4C17DC7413665C36963946219BD1612977641A1564482ABB58</t>
  </si>
  <si>
    <t>5B3BC6F3C041932283A2574F0F23635C1BA6B7A2A191EA6D1A275FB21D6FCEE984D0</t>
  </si>
  <si>
    <t>5B3A56B49AC193E608771763A1756E5BEE76FDFE219C59F301E7ACC02B6397C104BA</t>
  </si>
  <si>
    <t>5B3A6698070191A7DC4C17DC7413665C1BB65D06A194746270D77452AF64F23670E7</t>
  </si>
  <si>
    <t>5B3B96B84DD19ABD1E0347ECDE9A6D5BEE76FDFE219C59F301E7ACC02B6397C10663</t>
  </si>
  <si>
    <t>5B3B96B84DD19B5BABE667D0533F665C24262EDF01995F503117D5F8C36AD331FC225B</t>
  </si>
  <si>
    <t>5B3B96B84DD19ABC7796A77AAC756E5C24262EDF01995F503117D5F8C36AD331FC225B</t>
  </si>
  <si>
    <t>5B3B96B84DD19B5F061DD75A39956B5BEE76FDFE219C59F301E7ACC02B6397C104BA</t>
  </si>
  <si>
    <t>5B3B96B84DD19B5BABE667D0533F665BEE76FDFE219C59F301E7ACC02B6397C104BA</t>
  </si>
  <si>
    <t>5B3A56B49AC193E608771763A1486A5C36A6DECC7197801271F7BD01B56ABE4DBA0B</t>
  </si>
  <si>
    <t>5B3B96ABF5419740AB80E7996A466A5BEE76FDFE219C59F301E7ACC02B6397C104BA</t>
  </si>
  <si>
    <t>5B3AE650516192054E84E76D34DE675C24262EDF0198B3669747405D9A6472ED3A8D7A</t>
  </si>
  <si>
    <t>5C24262EDF019EDE984EC7A8CF696D3A9B7B63725A2CA637E8E190954A12A731B256001</t>
  </si>
  <si>
    <t>5B3A669FB6719086E1A48700B587655C1BB65D07419C8FE09647C6743F6B85F6A801</t>
  </si>
  <si>
    <t>5B3A56B49AC193E608771763A1486A5C36A6DECC7197801271F7BD01B56ABE4DB964</t>
  </si>
  <si>
    <t>5B3B96B84DD19B5F061DD75A39956B5BEE76FDFE219C59F301E7ACC02B6397C10705</t>
  </si>
  <si>
    <t>5B3B96B84DD19ABD1E02A77432226A5BEE76FDFE219C59F301E7ACC02B6397C10663</t>
  </si>
  <si>
    <t>5B3B96B84DD19ABD1E02A77432226A5BEE76FDFE219C59F301E7ACC02B6397C104BA</t>
  </si>
  <si>
    <t>5B3B96B84DD19ABD1E0347ECDE9A6D5BEE76FDFE219C59F301E7ACC02B6397C104BA</t>
  </si>
  <si>
    <t>5B3B96B84DD19ABD1F28A780DBC3655BEE76FDFE219C59F3054757F4EE6A0EECB7B7</t>
  </si>
  <si>
    <t>5C1BA6B7A2A191EA6D1A275FB21D6FCEE984D1</t>
  </si>
  <si>
    <t>5BEE76FDFE219C59F301E7ACC02B6397C104B1</t>
  </si>
  <si>
    <t>5C36963946219BD161297764081F619CFC8B18</t>
  </si>
  <si>
    <t>5C1BA6B7A2A191E7905D3744FED9687EF05A2F</t>
  </si>
  <si>
    <t>5C24262EDF019EDE984C17C5270567B27C31F3</t>
  </si>
  <si>
    <t>5C36963946219BD1612977641A1564482ABB58</t>
  </si>
  <si>
    <t>5C1BA6B7A2A191E799B8D70535CA639A8C6DFD</t>
  </si>
  <si>
    <t>5BEE76FDFE219C59F301E7ACC02B6397C100D4</t>
  </si>
  <si>
    <t>5C1BA6B7A2A191E7905687F01A486E527CB1F4</t>
  </si>
  <si>
    <t>5C1BA6B7A2A191EA6D1A275FB21D6FCEE984D0</t>
  </si>
  <si>
    <t>바탕만들기  철재면  M2  건축 11-1-3   ( 호표 37 )</t>
  </si>
  <si>
    <t>수밀코킹  △10*10mm  M  건축 6-6-1   ( 호표 32 )</t>
  </si>
  <si>
    <t>5C24262EDF01995F503117D5F8C36AD331FC22</t>
  </si>
  <si>
    <t>0101015B3AC600F71191453FAA47A8D9CF68</t>
  </si>
  <si>
    <t>0101015B3AC60571119608B04E0776901760</t>
  </si>
  <si>
    <t>0101025B3AE650516192054E84E76D34DE67</t>
  </si>
  <si>
    <t>0101065B3B96BED5319F0C8FC0A77F335260</t>
  </si>
  <si>
    <t>5BEE76FDFE219C59F301E7ACC02B6397C1066C</t>
  </si>
  <si>
    <t>5C1BB65D06A194746270D77452AF64F23670E7</t>
  </si>
  <si>
    <t>5BEE76FDFE219C59F301E7ACC02B6397C1055C</t>
  </si>
  <si>
    <t>5C63D696C5F19D308F9C777A47D6641255BC4D</t>
  </si>
  <si>
    <t>드레인설치_노무비    EA  건축 7-3-1   ( 호표 27 )</t>
  </si>
  <si>
    <t>5C24262EDF0198B3669747405D9A6472ED3A8D</t>
  </si>
  <si>
    <t>5C36A6DECC7197801271F7BD01B56ABE4DB964</t>
  </si>
  <si>
    <t>5BEE76FDFE219C59F301E7ACC02B6397C10705</t>
  </si>
  <si>
    <t>5C24262EDF019EDE984EC7A8CF696D3A9B7B63</t>
  </si>
  <si>
    <t>5BEE76FDFE219C59F301E7ACC02B6397C1055D</t>
  </si>
  <si>
    <t>5BEE76FDFE219C59F301E7ACC02B6397C10662</t>
  </si>
  <si>
    <t>5BEE76FDFE219C59F301E7ACC02B6397C104BB</t>
  </si>
  <si>
    <t>5BEE76FDFE219C59F3054757F4EE6A0EECB7B7</t>
  </si>
  <si>
    <t>5C36A6DECC7197801271F7BD01B56ABE4DBF8C</t>
  </si>
  <si>
    <t>5C1BB65D07419C8228D8C777CEE263724BBB43</t>
  </si>
  <si>
    <t>5C36A6DECC7197801271F7BD01B56ABE4DBDDF</t>
  </si>
  <si>
    <t>35*150*455*55*3.0mm(30*30틀)+코킹, PVDF2</t>
  </si>
  <si>
    <t>5C63D696C5F19D308F9E271A5D5B6759D19645</t>
  </si>
  <si>
    <t>5BEE76FDFE219C59F301E7ACC02B6397C104BA</t>
  </si>
  <si>
    <t>시트방수철거+바탕처리[재방수]  벽  M2     ( 호표 19 )</t>
  </si>
  <si>
    <t>시멘트벽돌철거  소형장비(브레이커)  M3     ( 호표 16 )</t>
  </si>
  <si>
    <t>5A843614E32198E17A57A70F412A675DAA0372</t>
  </si>
  <si>
    <t>5C36D692F1D19A28FE7AE73B01576D1371F6B2</t>
  </si>
  <si>
    <t>5C36A6DECC7197801271F7BD01B56ABE4DB85D</t>
  </si>
  <si>
    <t>5C36A6DECC7197801271F7BD01B56ABE4DBA0B</t>
  </si>
  <si>
    <t>적층형복합방수  바닥, 노출형  M2  전문견적   ( 호표 6 )</t>
  </si>
  <si>
    <t>5BEE76FDFE219C59F301E7ACC02B6397C10663</t>
  </si>
  <si>
    <t>5C1BB65D07419C8FE09647C6743F6B85F6A801</t>
  </si>
  <si>
    <t>5C36A6DECC7197801271F7BD01B56ABE4DBEE6</t>
  </si>
  <si>
    <t>5BEE76FDFE219C59F301E7ACC02B6397C1055B</t>
  </si>
  <si>
    <t>적층형복합방수  벽, 노출형  M2  전문견적   ( 호표 7 )</t>
  </si>
  <si>
    <t>5BEE76FDFE219C59F301E7ACC02B6397C100D5</t>
  </si>
  <si>
    <t>수밀코킹  □10*10mm  M  건축 6-6-1   ( 호표 10 )</t>
  </si>
  <si>
    <t>5C1BA6B7A2A191E5EBDAF7EB1326673FCFD3CF</t>
  </si>
  <si>
    <t>5C1BB65D03D1936AC71E276C4B536BCA54E0F0</t>
  </si>
  <si>
    <t>단산</t>
  </si>
  <si>
    <t>규격</t>
  </si>
  <si>
    <t>자재</t>
  </si>
  <si>
    <t/>
  </si>
  <si>
    <t>T</t>
  </si>
  <si>
    <t>톤</t>
  </si>
  <si>
    <t>변수</t>
  </si>
  <si>
    <t>수량</t>
  </si>
  <si>
    <t>단위</t>
  </si>
  <si>
    <t>인</t>
  </si>
  <si>
    <t>01</t>
  </si>
  <si>
    <t>적용율</t>
  </si>
  <si>
    <t>일위</t>
  </si>
  <si>
    <t>F</t>
  </si>
  <si>
    <t>설정</t>
  </si>
  <si>
    <t>실리콘</t>
  </si>
  <si>
    <t>미장공</t>
  </si>
  <si>
    <t>HR</t>
  </si>
  <si>
    <t>방수면</t>
  </si>
  <si>
    <t>코킹공</t>
  </si>
  <si>
    <t>할증</t>
  </si>
  <si>
    <t>일</t>
  </si>
  <si>
    <t>경유</t>
  </si>
  <si>
    <t>착암공</t>
  </si>
  <si>
    <t>대</t>
  </si>
  <si>
    <t>배관공</t>
  </si>
  <si>
    <t>M</t>
  </si>
  <si>
    <t>재료비</t>
  </si>
  <si>
    <t>쇠흙손</t>
  </si>
  <si>
    <t>할증율</t>
  </si>
  <si>
    <t>저유황</t>
  </si>
  <si>
    <t>노무비</t>
  </si>
  <si>
    <t>EA</t>
  </si>
  <si>
    <t>KG</t>
  </si>
  <si>
    <t>M3</t>
  </si>
  <si>
    <t>A</t>
  </si>
  <si>
    <t>바닥</t>
  </si>
  <si>
    <t>부재료</t>
  </si>
  <si>
    <t>M2</t>
  </si>
  <si>
    <t>벽</t>
  </si>
  <si>
    <t>천원</t>
  </si>
  <si>
    <t xml:space="preserve"> 이윤</t>
  </si>
  <si>
    <t>방수공</t>
  </si>
  <si>
    <t>노출</t>
  </si>
  <si>
    <t>-</t>
  </si>
  <si>
    <t>식</t>
  </si>
  <si>
    <t>100</t>
  </si>
  <si>
    <t>466</t>
  </si>
  <si>
    <t>109</t>
  </si>
  <si>
    <t>5톤</t>
  </si>
  <si>
    <t>491</t>
  </si>
  <si>
    <t>잡재료</t>
  </si>
  <si>
    <t>강관</t>
  </si>
  <si>
    <t>도장공</t>
  </si>
  <si>
    <t>591</t>
  </si>
  <si>
    <t>철공</t>
  </si>
  <si>
    <t>견적</t>
  </si>
  <si>
    <t>554</t>
  </si>
  <si>
    <t>레미콘</t>
  </si>
  <si>
    <t>81</t>
  </si>
  <si>
    <t>58</t>
  </si>
  <si>
    <t>478</t>
  </si>
  <si>
    <t>615</t>
  </si>
  <si>
    <t>603</t>
  </si>
  <si>
    <t>B</t>
  </si>
  <si>
    <t>599</t>
  </si>
  <si>
    <t>48</t>
  </si>
  <si>
    <t>철재면</t>
  </si>
  <si>
    <t>L</t>
  </si>
  <si>
    <t>시너</t>
  </si>
  <si>
    <t>793</t>
  </si>
  <si>
    <t>69</t>
  </si>
  <si>
    <t>568</t>
  </si>
  <si>
    <t>394</t>
  </si>
  <si>
    <t>458</t>
  </si>
  <si>
    <t>용접공</t>
  </si>
  <si>
    <t>66</t>
  </si>
  <si>
    <t>시멘트벽돌철거</t>
  </si>
  <si>
    <t>호표 22</t>
  </si>
  <si>
    <t>모르타르철거</t>
  </si>
  <si>
    <t>호표 11</t>
  </si>
  <si>
    <t>바닥, 노출형</t>
  </si>
  <si>
    <t>도막방수철거</t>
  </si>
  <si>
    <t>호표 14</t>
  </si>
  <si>
    <t>자연트렌치조성</t>
  </si>
  <si>
    <t>적층형복합방수</t>
  </si>
  <si>
    <t>호표 19</t>
  </si>
  <si>
    <t>호표 21</t>
  </si>
  <si>
    <t>호표 3</t>
  </si>
  <si>
    <t>양중.하양장비</t>
  </si>
  <si>
    <t>벽, 노출형</t>
  </si>
  <si>
    <t>호표 20</t>
  </si>
  <si>
    <t>루프드레인설치</t>
  </si>
  <si>
    <t>호표 10</t>
  </si>
  <si>
    <t>폐기물상차비</t>
  </si>
  <si>
    <t>010103</t>
  </si>
  <si>
    <t>호표 1</t>
  </si>
  <si>
    <t>호표 17</t>
  </si>
  <si>
    <t>호표 8</t>
  </si>
  <si>
    <t>폐기물하양비</t>
  </si>
  <si>
    <t>덤프트럭</t>
  </si>
  <si>
    <t>호표 23</t>
  </si>
  <si>
    <t>W300</t>
  </si>
  <si>
    <t>코킹철거</t>
  </si>
  <si>
    <t>호표 18</t>
  </si>
  <si>
    <t>경    비</t>
  </si>
  <si>
    <t>콘크리트공</t>
  </si>
  <si>
    <t>특별인부</t>
  </si>
  <si>
    <t>번  호</t>
  </si>
  <si>
    <t>노 무 비</t>
  </si>
  <si>
    <t>비     목</t>
  </si>
  <si>
    <t>PAGE</t>
  </si>
  <si>
    <t>조사가격2</t>
  </si>
  <si>
    <t>공사명 :</t>
  </si>
  <si>
    <t>유통물가</t>
  </si>
  <si>
    <t>거래가격</t>
  </si>
  <si>
    <t>자재 3</t>
  </si>
  <si>
    <t>보통인부</t>
  </si>
  <si>
    <t>금     액</t>
  </si>
  <si>
    <t>JUK2</t>
  </si>
  <si>
    <t>공급가액*</t>
  </si>
  <si>
    <t>코  드</t>
  </si>
  <si>
    <t>자재 2</t>
  </si>
  <si>
    <t>조사가격1</t>
  </si>
  <si>
    <t>자재 1</t>
  </si>
  <si>
    <t>소수점처리</t>
  </si>
  <si>
    <t>품목구분</t>
  </si>
  <si>
    <t>적용단가</t>
  </si>
  <si>
    <t xml:space="preserve"> 일반관리비</t>
  </si>
  <si>
    <t>노임구분</t>
  </si>
  <si>
    <t>조달청가격</t>
  </si>
  <si>
    <t>JUK9</t>
  </si>
  <si>
    <t>JUK11</t>
  </si>
  <si>
    <t>JUK3</t>
  </si>
  <si>
    <t>JUK19</t>
  </si>
  <si>
    <t>JUK14</t>
  </si>
  <si>
    <t xml:space="preserve"> 부가가치세</t>
  </si>
  <si>
    <t>JUK12</t>
  </si>
  <si>
    <t>JUK8</t>
  </si>
  <si>
    <t>JUK7</t>
  </si>
  <si>
    <t>단  가</t>
  </si>
  <si>
    <t>공종레벨</t>
  </si>
  <si>
    <t>노  무  비</t>
  </si>
  <si>
    <t>JUK5</t>
  </si>
  <si>
    <t>JUK4</t>
  </si>
  <si>
    <t>금  액</t>
  </si>
  <si>
    <t>JUK18</t>
  </si>
  <si>
    <t>재  료  비</t>
  </si>
  <si>
    <t>상위공종</t>
  </si>
  <si>
    <t>비  고</t>
  </si>
  <si>
    <t>공종+자재</t>
  </si>
  <si>
    <t>품목코드</t>
  </si>
  <si>
    <t>공종코드</t>
  </si>
  <si>
    <t>공종소계</t>
  </si>
  <si>
    <t>JUK1</t>
  </si>
  <si>
    <t>손료적용</t>
  </si>
  <si>
    <t>JUK6</t>
  </si>
  <si>
    <t>공종구분</t>
  </si>
  <si>
    <t>JUK10</t>
  </si>
  <si>
    <t>0101</t>
  </si>
  <si>
    <t>JUK13</t>
  </si>
  <si>
    <t>일위대가+자재</t>
  </si>
  <si>
    <t>할증적용</t>
  </si>
  <si>
    <t>전문견적</t>
  </si>
  <si>
    <t>JUK17</t>
  </si>
  <si>
    <t>경비로 적용</t>
  </si>
  <si>
    <t>재 료 비</t>
  </si>
  <si>
    <t>HAL1</t>
  </si>
  <si>
    <t>JUK20</t>
  </si>
  <si>
    <t>HAL2</t>
  </si>
  <si>
    <t>자재구분</t>
  </si>
  <si>
    <t>20ton</t>
  </si>
  <si>
    <t>프라이머</t>
  </si>
  <si>
    <t>금액제외</t>
  </si>
  <si>
    <t>장비일위</t>
  </si>
  <si>
    <t>할증체크</t>
  </si>
  <si>
    <t>인력품의 5%</t>
  </si>
  <si>
    <t>공구손료</t>
  </si>
  <si>
    <t>일위대가</t>
  </si>
  <si>
    <t>HAL3</t>
  </si>
  <si>
    <t>JUK15</t>
  </si>
  <si>
    <t>노임계수</t>
  </si>
  <si>
    <t>호표 26</t>
  </si>
  <si>
    <t>펠트보강재</t>
  </si>
  <si>
    <t>손료저장</t>
  </si>
  <si>
    <t>JUK16</t>
  </si>
  <si>
    <t>우레탄도막제</t>
  </si>
  <si>
    <t>품셈개요</t>
  </si>
  <si>
    <t>TOTAL</t>
  </si>
  <si>
    <t>합    계</t>
  </si>
  <si>
    <t>공통 8-3</t>
  </si>
  <si>
    <t>고점도씰재</t>
  </si>
  <si>
    <t>인력품의 1%</t>
  </si>
  <si>
    <t>인력품의 6%</t>
  </si>
  <si>
    <t>호표 27</t>
  </si>
  <si>
    <t>스틸파이프설치</t>
  </si>
  <si>
    <t>전용용제</t>
  </si>
  <si>
    <t>호표 30</t>
  </si>
  <si>
    <t>호표 40</t>
  </si>
  <si>
    <t>PVC 파이프</t>
  </si>
  <si>
    <t>호표 31</t>
  </si>
  <si>
    <t>중심보강재</t>
  </si>
  <si>
    <t>알루미늄판설치</t>
  </si>
  <si>
    <t>호표 43</t>
  </si>
  <si>
    <t>수직/코너보강</t>
  </si>
  <si>
    <t>호표 32</t>
  </si>
  <si>
    <t>세척, 희석</t>
  </si>
  <si>
    <t>자외선차단용</t>
  </si>
  <si>
    <t>호표 41</t>
  </si>
  <si>
    <t>재료비의 2%</t>
  </si>
  <si>
    <t>잡재료비</t>
  </si>
  <si>
    <t>호표 24</t>
  </si>
  <si>
    <t>호표 44</t>
  </si>
  <si>
    <t>호표 29</t>
  </si>
  <si>
    <t>Ø100이하</t>
  </si>
  <si>
    <t>조인트용</t>
  </si>
  <si>
    <t>톱코트재</t>
  </si>
  <si>
    <t>호표 42</t>
  </si>
  <si>
    <t>관의 3%</t>
  </si>
  <si>
    <t>할증저장</t>
  </si>
  <si>
    <t>호표 28</t>
  </si>
  <si>
    <t>와이어메쉬</t>
  </si>
  <si>
    <t>1.5kw</t>
  </si>
  <si>
    <t>건설기계운전사</t>
  </si>
  <si>
    <t>숲으로 진품</t>
  </si>
  <si>
    <t>바탕만들기</t>
  </si>
  <si>
    <t>고철, 철재류</t>
  </si>
  <si>
    <t>1189</t>
  </si>
  <si>
    <t>1회, 뿜칠</t>
  </si>
  <si>
    <t>자재 15</t>
  </si>
  <si>
    <t>인력품의 2%</t>
  </si>
  <si>
    <t>호표 37</t>
  </si>
  <si>
    <t>호표 38</t>
  </si>
  <si>
    <t>불소수지페인트</t>
  </si>
  <si>
    <t>알루미늄합금판</t>
  </si>
  <si>
    <t>자재 5</t>
  </si>
  <si>
    <t>3.0mm</t>
  </si>
  <si>
    <t>콘크리트펌프차</t>
  </si>
  <si>
    <t>철거노임</t>
  </si>
  <si>
    <t>화물차운전사</t>
  </si>
  <si>
    <t>호표 35</t>
  </si>
  <si>
    <t>자재 9</t>
  </si>
  <si>
    <t>방청페인트</t>
  </si>
  <si>
    <t>불소수지도료</t>
  </si>
  <si>
    <t>녹막이페인트</t>
  </si>
  <si>
    <t>호표 34</t>
  </si>
  <si>
    <t>수집상차도</t>
  </si>
  <si>
    <t>자재 16</t>
  </si>
  <si>
    <t>호표 39</t>
  </si>
  <si>
    <t>호표 36</t>
  </si>
  <si>
    <t>호표 33</t>
  </si>
  <si>
    <t>인력품의 3%</t>
  </si>
  <si>
    <t>작업부산물</t>
  </si>
  <si>
    <t>스피플론 LP</t>
  </si>
  <si>
    <t>호표 25</t>
  </si>
  <si>
    <t>노임 9</t>
  </si>
  <si>
    <t>자재 21</t>
  </si>
  <si>
    <t>자재 11</t>
  </si>
  <si>
    <t>자재 20</t>
  </si>
  <si>
    <t>노임 4</t>
  </si>
  <si>
    <t>자재 12</t>
  </si>
  <si>
    <t>자재 4</t>
  </si>
  <si>
    <t>자재 10</t>
  </si>
  <si>
    <t>자재 25</t>
  </si>
  <si>
    <t>자재 14</t>
  </si>
  <si>
    <t>노임 13</t>
  </si>
  <si>
    <t>1451</t>
  </si>
  <si>
    <t>1560</t>
  </si>
  <si>
    <t>자재 23</t>
  </si>
  <si>
    <t>노임 14</t>
  </si>
  <si>
    <t>노임 11</t>
  </si>
  <si>
    <t>철재면, 2회</t>
  </si>
  <si>
    <t>자재 18</t>
  </si>
  <si>
    <t>자재 17</t>
  </si>
  <si>
    <t>노임 1</t>
  </si>
  <si>
    <t>자재 24</t>
  </si>
  <si>
    <t>노임 15</t>
  </si>
  <si>
    <t>자재 19</t>
  </si>
  <si>
    <t>자재 7</t>
  </si>
  <si>
    <t>자재 6</t>
  </si>
  <si>
    <t>노임 12</t>
  </si>
  <si>
    <t>노임 2</t>
  </si>
  <si>
    <t>노임 7</t>
  </si>
  <si>
    <t>자재 13</t>
  </si>
  <si>
    <t>노임 10</t>
  </si>
  <si>
    <t>자재 22</t>
  </si>
  <si>
    <t>자재 8</t>
  </si>
  <si>
    <t xml:space="preserve"> 직접공사비</t>
  </si>
  <si>
    <t>비    고</t>
  </si>
  <si>
    <t>0.3%</t>
  </si>
  <si>
    <t>노임 8</t>
  </si>
  <si>
    <t>건강보험료*</t>
  </si>
  <si>
    <t>4.5%</t>
  </si>
  <si>
    <t>노임 3</t>
  </si>
  <si>
    <t>호표 5</t>
  </si>
  <si>
    <t>순공사비 계*</t>
  </si>
  <si>
    <t xml:space="preserve"> 노무비*</t>
  </si>
  <si>
    <t xml:space="preserve"> 제경비율</t>
  </si>
  <si>
    <t>노임 6</t>
  </si>
  <si>
    <t>노임 5</t>
  </si>
  <si>
    <t>호표 4</t>
  </si>
  <si>
    <t>지붕방수</t>
  </si>
  <si>
    <t>직접노무비*</t>
  </si>
  <si>
    <t>12.95%</t>
  </si>
  <si>
    <t>노무비*</t>
  </si>
  <si>
    <t>3.545%</t>
  </si>
  <si>
    <t>시트방수철거</t>
  </si>
  <si>
    <t>호표 12</t>
  </si>
  <si>
    <t>호표 2</t>
  </si>
  <si>
    <t>호표 16</t>
  </si>
  <si>
    <t>배수파이프설치</t>
  </si>
  <si>
    <t>010106</t>
  </si>
  <si>
    <t>010102</t>
  </si>
  <si>
    <t>Ø100</t>
  </si>
  <si>
    <t>수밀코킹</t>
  </si>
  <si>
    <t>와이어메쉬깔기</t>
  </si>
  <si>
    <t>호표 15</t>
  </si>
  <si>
    <t>호표 7</t>
  </si>
  <si>
    <t>호표 13</t>
  </si>
  <si>
    <t>AL 후레싱</t>
  </si>
  <si>
    <t>010101</t>
  </si>
  <si>
    <t>호표 6</t>
  </si>
  <si>
    <t>드레인 철거</t>
  </si>
  <si>
    <t>호표 9</t>
  </si>
  <si>
    <t>경      비</t>
  </si>
  <si>
    <t>규      격</t>
  </si>
  <si>
    <t>합      계</t>
  </si>
  <si>
    <t>공 종 별 집 계 표</t>
  </si>
  <si>
    <t>단 가 대 비 표</t>
  </si>
  <si>
    <t>품      명</t>
  </si>
  <si>
    <t>원가계산서 연결금액</t>
  </si>
  <si>
    <t>[  소   계  ]</t>
  </si>
  <si>
    <t>경량콘크리트철거(+와어어메쉬)</t>
  </si>
  <si>
    <t>[ 합           계 ]</t>
  </si>
  <si>
    <t>0101  건  축  공  사</t>
  </si>
  <si>
    <t>잡재료 및 소모재료(방수시멘트등)</t>
  </si>
  <si>
    <t>외벽, 2회. 롤러(기존도장면)</t>
  </si>
  <si>
    <t>잡재로(퍼티,연마지등) 및 공구손료</t>
  </si>
  <si>
    <t xml:space="preserve"> [ 합          계 ]</t>
  </si>
  <si>
    <t>시트방수철거+바탕처리[재방수]</t>
  </si>
  <si>
    <t>건축 8-1-3(2016보완)</t>
  </si>
  <si>
    <t>공구 및 경장비(엔진식도장기등)손료</t>
  </si>
  <si>
    <t>ISRD8570, Ø100mm</t>
  </si>
  <si>
    <t>010101  가  설  공  사</t>
  </si>
  <si>
    <t>공  사  원  가  계  산  서</t>
  </si>
  <si>
    <t>총    공    사    비</t>
  </si>
  <si>
    <t>010103  방  수  공  사</t>
  </si>
  <si>
    <t>순    공    사    비</t>
  </si>
  <si>
    <t>모르타르철거  바닥, 소형장비  M2     ( 호표 21 )</t>
  </si>
  <si>
    <t>쇠흙손  방수면  M2  공통 6-1-3   ( 호표 5 )</t>
  </si>
  <si>
    <t>코킹철거    M  건축 6-6-1 준용   ( 호표 20 )</t>
  </si>
  <si>
    <t>수밀코킹_노무비    M  건축 6-6-1   ( 호표 28 )</t>
  </si>
  <si>
    <t>합계의 100%</t>
  </si>
  <si>
    <t>크레인(타이어)</t>
  </si>
  <si>
    <t>비      고</t>
  </si>
  <si>
    <t>공통 6-1-3</t>
  </si>
  <si>
    <t>5ton, 스카이</t>
  </si>
  <si>
    <t>일 위 대 가 목 록</t>
  </si>
  <si>
    <t>24.4.16공지</t>
  </si>
  <si>
    <t>슬럼프8~12cm</t>
  </si>
  <si>
    <t>□10*10mm</t>
  </si>
  <si>
    <t>건축물 현장정리</t>
  </si>
  <si>
    <t>장비(브레이커)</t>
  </si>
  <si>
    <t>#8-150*150</t>
  </si>
  <si>
    <t>소형장비(브레이커)</t>
  </si>
  <si>
    <t>친환경수성페인트</t>
  </si>
  <si>
    <t>(재료비+노무비)*</t>
  </si>
  <si>
    <t>25-18-12</t>
  </si>
  <si>
    <t>바닥, 소형장비</t>
  </si>
  <si>
    <t>5C24262EDF0198B3669747405D9A6472ED3A8D7A5BEE76FDFE219C59F301E7ACC02B6397C100D5</t>
  </si>
  <si>
    <t>5C24262EDF019EDE9842179246956EACF02C766B5C24262EDF019EDE984C17C5270567B27C31F3</t>
  </si>
  <si>
    <t>5C24262EDF019EDE9842179246956EACF02C766B5C36D692F1D19A28FE7AE73B01576D1371F6B2</t>
  </si>
  <si>
    <t>5C24262EDF019EDE984EC7A8CF696D3A9B7B63725C36D692F1D19A28FE7AE73B01576D1371F6B2</t>
  </si>
  <si>
    <t>5C24262EDF0198B3669747405D9A6472ED3A8D7A5C36D692F1D19A28FE7AE73B01576D1371F6B2</t>
  </si>
  <si>
    <t>5C24262EDF019EDE9842179246956EACF02C766B5BEE76FDFE219C59F301E7ACC02B6397C100D4</t>
  </si>
  <si>
    <t>5C24262EDF01995F503117D5F8C36AD331FC225B5C24262EDF01995F503117D5F8C36AD331FC22</t>
  </si>
  <si>
    <t>5C24262EDF0198B3669747405D9A6472ED3A8D7A5C24262EDF0198B3669747405D9A6472ED3A8D</t>
  </si>
  <si>
    <t>5C24262EDF019EDE984EC7A8CF696D3A9B7B63725C24262EDF019EDE984EC7A8CF696D3A9B7B63</t>
  </si>
  <si>
    <t>5C24262EDF019EDE984EC7A8CF696D3A9B7B63725BEE76FDFE219C59F301E7ACC02B6397C100D5</t>
  </si>
  <si>
    <t>5B3BC6F23AD198BC8947C76C23B86C5BEE76FDFE219C59F301E7ACC02B6397C104BA</t>
  </si>
  <si>
    <t>5B3A06382F019553F2B58705FA80655C1BA6B7A2A191E5EBDAF7EB1326673FCFD3CF</t>
  </si>
  <si>
    <t>5B3BC6F115F19CEF99EC8782876B6D5BEE76FDFE219C59F301E7ACC02B6397C104BA</t>
  </si>
  <si>
    <t>5B3A06382F0195503D256744A2246E5BEE76FDFE219C59F3054757F4EE6A0EECB7B7</t>
  </si>
  <si>
    <t>5B3BC6F114D195C4718B77D60401635BEE76FDFE219C59F301E7ACC02B6397C104BA</t>
  </si>
  <si>
    <t>5B3BC6F3C041932283A2574F0F23635C1BA6B7A2A191E7905687F01A486E527CB1F4</t>
  </si>
  <si>
    <t>5B3BC6F114D195C4718C07205CDE615BEE76FDFE219C59F301E7ACC02B6397C104BA</t>
  </si>
  <si>
    <t>5B3BC6F23931921AA0A687B706C0675BEE76FDFE219C59F301E7ACC02B6397C104BA</t>
  </si>
  <si>
    <t>5B3A161E40F19B6C6A01A7268427675BEE76FDFE219C59F301E7ACC02B6397C10705</t>
  </si>
  <si>
    <t>5C24262EDF0198B3669747405D9A6472ED3A8D7A5A2CA637E8E190954A12A731B256001</t>
  </si>
  <si>
    <t>5B3A161E40F19B6C6A01A7268427675BEE76FDFE219C59F301E7ACC02B6397C104BA</t>
  </si>
  <si>
    <t>5B3BC6F1168193A14017A750C075695C1BA6B7A2A191E799B8D70535CA639A8C6DFD</t>
  </si>
  <si>
    <t>5B3B96B84DD19AB7F55DE7D9336B675BEE76FDFE219C59F301E7ACC02B6397C104BA</t>
  </si>
  <si>
    <t>5B3B96BED5319F0C8FC0A77F3352605C63D696C5F19D308F9E271A5D5B6759D19645</t>
  </si>
  <si>
    <t>5C24262EDF019EDE9842179246956EACF02C766B5A2CA637E8E190954A12A731B256001</t>
  </si>
  <si>
    <t>5B3A768FE8119D55CE77170DCFBB615BEE76FDFE219C59F301E7ACC02B6397C104BA</t>
  </si>
  <si>
    <t>5B3A669FB6719086E1ACD743466A665BEE76FDFE219C59F301E7ACC02B6397C104BB</t>
  </si>
  <si>
    <t>5B3BC6F23AD198BC8947C76C23B86C5BEE76FDFE219C59F301E7ACC02B6397C1066C</t>
  </si>
  <si>
    <t>5B3BC6F114D195C4718B77D60401635BEE76FDFE219C59F301E7ACC02B6397C1066C</t>
  </si>
  <si>
    <t>5B3A768FE8119D55CE77170DCFBB615BEE76FDFE219C59F301E7ACC02B6397C104B1</t>
  </si>
  <si>
    <t>5B3B96B84DD19ABD1E0347D26BEC645BEE76FDFE219C59F301E7ACC02B6397C104BA</t>
  </si>
  <si>
    <t>5B3BC6F23931921AA0A687B706C0675BEE76FDFE219C59F301E7ACC02B6397C1066C</t>
  </si>
  <si>
    <t>5B3A768FE8119D55CE77170DCFBB615BEE76FDFE219C59F301E7ACC02B6397C104BB</t>
  </si>
  <si>
    <t>5B3A66992AB1928F1139B7602BFE645C36963946219BD161297764081F619CFC8B18</t>
  </si>
  <si>
    <t>[ 전쟁기념관 단지내 노후건축물 방수공사 ]</t>
  </si>
  <si>
    <t>폐기물하양비    톤     ( 호표 23 )</t>
  </si>
  <si>
    <t>유지 3-2-11(2023)</t>
  </si>
  <si>
    <t xml:space="preserve">구    성    비  </t>
  </si>
  <si>
    <t>수성페인트[친환경]_재료비</t>
  </si>
  <si>
    <t>건축 11-1-5 준용</t>
  </si>
  <si>
    <t>공통 6-1-4[2014]</t>
  </si>
  <si>
    <t>5톤, 사다리차[스카이]</t>
  </si>
  <si>
    <t>레미콘타설[무근/펌프카]</t>
  </si>
  <si>
    <t>건축 7-3-1(20%)</t>
  </si>
  <si>
    <t>공통 8-3,4(4504)</t>
  </si>
  <si>
    <t>바탕만들기[기존도장면]</t>
  </si>
  <si>
    <t>이동식리프트(고소작업차)</t>
  </si>
  <si>
    <t>건축 11-2-3 준용</t>
  </si>
  <si>
    <t>공통 8-3,4(2104)</t>
  </si>
  <si>
    <t>잡재료(용접봉,볼트등)</t>
  </si>
  <si>
    <t>경          비</t>
  </si>
  <si>
    <t>주철, Ø100mm, L형</t>
  </si>
  <si>
    <t>이동식 양중 및 작업장비</t>
  </si>
  <si>
    <t>벽(바닥), 1회, 롤러칠</t>
  </si>
  <si>
    <t>PVC, Ø100, VG2</t>
  </si>
  <si>
    <t>건축 11-2-6 준용</t>
  </si>
  <si>
    <t>소형브레이커(전기식).</t>
  </si>
  <si>
    <t>A1050, 3.0mm</t>
  </si>
  <si>
    <t>건축 11-2-4(2020)</t>
  </si>
  <si>
    <t>32m(80∼95㎥/hr)</t>
  </si>
  <si>
    <t>토목 9-2(5220)</t>
  </si>
  <si>
    <t>공통 2-11-2 준용</t>
  </si>
  <si>
    <t>KSM6030, 1종 2류</t>
  </si>
  <si>
    <t>건축 8-3-1(2022)</t>
  </si>
  <si>
    <t xml:space="preserve"> (재료비+직접노무비)*</t>
  </si>
  <si>
    <t>기타공사비(준공검수등)</t>
  </si>
  <si>
    <t>(노무비+경비+일반관리비)*</t>
  </si>
  <si>
    <t>주연료비의 35%</t>
  </si>
  <si>
    <t>ㅁ30*30*1.6</t>
  </si>
  <si>
    <t>건축 11-2-3준용</t>
  </si>
  <si>
    <t>고철, 알루미늄류</t>
  </si>
  <si>
    <t>철재면, 2회, 뿜칠</t>
  </si>
  <si>
    <t>불소수지페인트_재료비</t>
  </si>
  <si>
    <t>건축 8-1-3</t>
  </si>
  <si>
    <t>△10*10mm</t>
  </si>
  <si>
    <t>철재면, 1회, 뿜칠</t>
  </si>
  <si>
    <t>콘크리트 펌프차</t>
  </si>
  <si>
    <t>건축 6-6-1</t>
  </si>
  <si>
    <t>와이어메쉬깔기_노무비</t>
  </si>
  <si>
    <t>30*30*1.6mm</t>
  </si>
  <si>
    <t>건축 7-3-1</t>
  </si>
  <si>
    <t>주재료비의 3%</t>
  </si>
  <si>
    <t>잡철물현장제작설치</t>
  </si>
  <si>
    <t>루프드레인(L형)</t>
  </si>
  <si>
    <t>건축 11-1-3</t>
  </si>
  <si>
    <t>인력품의 12%</t>
  </si>
  <si>
    <t>KSM6060, 2종</t>
  </si>
  <si>
    <t>유성페인트_노무비</t>
  </si>
  <si>
    <t>건축 8-3-1</t>
  </si>
  <si>
    <t>주재료비의 39%</t>
  </si>
  <si>
    <t>설치품의 30%</t>
  </si>
  <si>
    <t>수성페인트_노무비</t>
  </si>
  <si>
    <t>3.0mm, 불소P</t>
  </si>
  <si>
    <t>PVC관 배관비</t>
  </si>
  <si>
    <t>2회, 붓, 롤러칠</t>
  </si>
  <si>
    <t>드레인설치_노무비</t>
  </si>
  <si>
    <t>20톤, 이동식크레인</t>
  </si>
  <si>
    <t>기계 1-5-1</t>
  </si>
  <si>
    <t>건축 6-6-1 준용</t>
  </si>
  <si>
    <t>KSM6060, 1종</t>
  </si>
  <si>
    <t>건축 11-2-2</t>
  </si>
  <si>
    <t>Ø100mm, VG2</t>
  </si>
  <si>
    <t>수밀코킹_노무비</t>
  </si>
  <si>
    <t>잡재료(치즐등)</t>
  </si>
  <si>
    <t>잡재료비(치즐등)</t>
  </si>
  <si>
    <t>1456,중량A,매출</t>
  </si>
  <si>
    <t>소형브레이커(전기식)</t>
  </si>
  <si>
    <t>공구손료 및 잡재료비</t>
  </si>
  <si>
    <t>건축 11-2-1</t>
  </si>
  <si>
    <t>1456,새시,매출</t>
  </si>
  <si>
    <t>토목 9-5.9</t>
  </si>
  <si>
    <t>주연료비의 20%</t>
  </si>
  <si>
    <t>공구 및 경장비(절단기,용접기등)손료</t>
  </si>
  <si>
    <t>공구 및 경장비손료(엔진송풍기,연마기둥)</t>
  </si>
  <si>
    <t>발포폴리스티렌 설치(슬래브 위 깔기, 바닥)  50mm 초과 ~ 100mm 이하  M2  건축 5-3-1   ( 호표 46 )</t>
  </si>
  <si>
    <t>일반공사 직종</t>
  </si>
  <si>
    <t>T60,2종2</t>
  </si>
  <si>
    <t>경질우레탄보온판(슬래브위깔기,바닥)</t>
  </si>
  <si>
    <t>초산비닐계접착제, 스치로폴, 암면</t>
  </si>
  <si>
    <t>50mm 초과 ~ 100mm 이하</t>
  </si>
  <si>
    <t>건축 5-3-1</t>
  </si>
  <si>
    <t>경질우레탄단열재</t>
  </si>
  <si>
    <t>초산비닐계접착제</t>
  </si>
  <si>
    <t>kg</t>
  </si>
  <si>
    <t>내장공</t>
  </si>
  <si>
    <t>T=60</t>
  </si>
  <si>
    <t>호표 46</t>
  </si>
  <si>
    <t>호표 45</t>
  </si>
  <si>
    <t>발포폴리스티렌 설치(슬래브 위 깔기, 바닥)</t>
  </si>
  <si>
    <t>경질우레탄보온판(슬래브위깔기,바닥)  T=60  M2  건축 5-3-1   ( 호표 45 )</t>
  </si>
  <si>
    <t>[ 대한한의사협회 가양동회관 옥상 방수공사 ]</t>
    <phoneticPr fontId="17" type="noConversion"/>
  </si>
  <si>
    <t>간접재료비</t>
    <phoneticPr fontId="17" type="noConversion"/>
  </si>
  <si>
    <t>직접재료비</t>
    <phoneticPr fontId="17" type="noConversion"/>
  </si>
  <si>
    <t>직접노무비</t>
    <phoneticPr fontId="17" type="noConversion"/>
  </si>
  <si>
    <t>간접노무비</t>
    <phoneticPr fontId="17" type="noConversion"/>
  </si>
  <si>
    <t>폐기물처리비</t>
    <phoneticPr fontId="17" type="noConversion"/>
  </si>
  <si>
    <t>산재보험료</t>
    <phoneticPr fontId="17" type="noConversion"/>
  </si>
  <si>
    <t>고용보험료</t>
    <phoneticPr fontId="17" type="noConversion"/>
  </si>
  <si>
    <t>건강보험료</t>
    <phoneticPr fontId="17" type="noConversion"/>
  </si>
  <si>
    <t>노인장기요양보험료</t>
    <phoneticPr fontId="17" type="noConversion"/>
  </si>
  <si>
    <t>연금보험료</t>
    <phoneticPr fontId="17" type="noConversion"/>
  </si>
  <si>
    <t>퇴직공제부금비</t>
    <phoneticPr fontId="17" type="noConversion"/>
  </si>
  <si>
    <t>산업안전보건관리비</t>
    <phoneticPr fontId="17" type="noConversion"/>
  </si>
  <si>
    <t>환경보전비</t>
    <phoneticPr fontId="17" type="noConversion"/>
  </si>
  <si>
    <t>기타경비</t>
    <phoneticPr fontId="17" type="noConversion"/>
  </si>
  <si>
    <t>기계경비</t>
    <phoneticPr fontId="17" type="noConversion"/>
  </si>
  <si>
    <t>(재료비+직접노무비+기계경비)*</t>
    <phoneticPr fontId="17" type="noConversion"/>
  </si>
  <si>
    <t>공구손료</t>
    <phoneticPr fontId="17" type="noConversion"/>
  </si>
  <si>
    <t>직접노무비*</t>
    <phoneticPr fontId="17" type="noConversion"/>
  </si>
  <si>
    <t>30일 미만 공사 미적용</t>
    <phoneticPr fontId="17" type="noConversion"/>
  </si>
  <si>
    <t>1억원 이상 공사 적용</t>
    <phoneticPr fontId="17" type="noConversion"/>
  </si>
  <si>
    <t>공급가액</t>
    <phoneticPr fontId="17" type="noConversion"/>
  </si>
  <si>
    <t>순공사비 계</t>
    <phoneticPr fontId="17" type="noConversion"/>
  </si>
  <si>
    <t>01  대한한의사협회 가양동회관 옥상 방수공사</t>
    <phoneticPr fontId="17" type="noConversion"/>
  </si>
  <si>
    <t>010102  철  거  공  사</t>
    <phoneticPr fontId="17" type="noConversion"/>
  </si>
  <si>
    <t>항목</t>
    <phoneticPr fontId="17" type="noConversion"/>
  </si>
  <si>
    <t>010104  기  타  공  사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</si>
</sst>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176" formatCode="#,###"/>
    <numFmt numFmtId="177" formatCode="#,##0.00#"/>
    <numFmt numFmtId="178" formatCode="#,##0.0"/>
    <numFmt numFmtId="179" formatCode="#,##0.00#;\-#,##0.00#;#"/>
    <numFmt numFmtId="181" formatCode="&quot;연면적: &quot;#,###.##&quot;m2&quot;"/>
    <numFmt numFmtId="182" formatCode="0.0%"/>
    <numFmt numFmtId="183" formatCode="0* &quot;억미만&quot;"/>
    <numFmt numFmtId="184" formatCode="0.000%"/>
    <numFmt numFmtId="185" formatCode="#.##%"/>
  </numFmts>
  <fonts count="18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9"/>
      <color rgb="FF000000"/>
      <name val="굴림체"/>
      <family val="3"/>
      <charset val="129"/>
    </font>
    <font>
      <b/>
      <u/>
      <sz val="16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2"/>
      <color rgb="FF7030A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D7DDE4"/>
        <bgColor indexed="64"/>
      </patternFill>
    </fill>
    <fill>
      <patternFill patternType="solid">
        <fgColor rgb="FFD7DDE4"/>
        <bgColor rgb="FF333333"/>
      </patternFill>
    </fill>
  </fills>
  <borders count="79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rgb="FF000000"/>
      </bottom>
      <diagonal/>
    </border>
    <border>
      <left/>
      <right/>
      <top style="hair">
        <color auto="1"/>
      </top>
      <bottom style="hair">
        <color rgb="FF000000"/>
      </bottom>
      <diagonal/>
    </border>
    <border>
      <left/>
      <right style="thin">
        <color rgb="FF000000"/>
      </right>
      <top style="hair">
        <color auto="1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rgb="FF000000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auto="1"/>
      </right>
      <top/>
      <bottom style="hair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 style="hair">
        <color rgb="FF000000"/>
      </bottom>
      <diagonal/>
    </border>
  </borders>
  <cellStyleXfs count="7">
    <xf numFmtId="0" fontId="0" fillId="0" borderId="0">
      <alignment vertical="center"/>
    </xf>
    <xf numFmtId="9" fontId="16" fillId="0" borderId="0">
      <alignment vertical="center"/>
    </xf>
    <xf numFmtId="41" fontId="16" fillId="0" borderId="0">
      <alignment vertical="center"/>
    </xf>
    <xf numFmtId="0" fontId="1" fillId="0" borderId="0"/>
    <xf numFmtId="41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20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0" fontId="3" fillId="0" borderId="0" xfId="0" quotePrefix="1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1" xfId="0" quotePrefix="1" applyNumberFormat="1" applyBorder="1">
      <alignment vertical="center"/>
    </xf>
    <xf numFmtId="0" fontId="0" fillId="0" borderId="2" xfId="0" applyNumberFormat="1" applyFont="1" applyBorder="1">
      <alignment vertical="center"/>
    </xf>
    <xf numFmtId="0" fontId="0" fillId="0" borderId="3" xfId="0" applyNumberFormat="1" applyFont="1" applyBorder="1">
      <alignment vertical="center"/>
    </xf>
    <xf numFmtId="0" fontId="4" fillId="0" borderId="4" xfId="0" quotePrefix="1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4" xfId="0" quotePrefix="1" applyNumberFormat="1" applyFont="1" applyBorder="1" applyAlignment="1">
      <alignment horizontal="center" vertical="center" wrapText="1"/>
    </xf>
    <xf numFmtId="0" fontId="0" fillId="0" borderId="4" xfId="0" quotePrefix="1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176" fontId="0" fillId="0" borderId="4" xfId="0" applyNumberFormat="1" applyFont="1" applyBorder="1" applyAlignment="1">
      <alignment vertical="center" wrapText="1"/>
    </xf>
    <xf numFmtId="0" fontId="0" fillId="0" borderId="4" xfId="0" quotePrefix="1" applyNumberFormat="1" applyBorder="1" applyAlignment="1">
      <alignment vertical="center" wrapText="1"/>
    </xf>
    <xf numFmtId="0" fontId="0" fillId="0" borderId="1" xfId="0" applyNumberFormat="1" applyBorder="1">
      <alignment vertical="center"/>
    </xf>
    <xf numFmtId="0" fontId="0" fillId="0" borderId="2" xfId="0" quotePrefix="1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NumberFormat="1" applyFont="1" applyBorder="1">
      <alignment vertical="center"/>
    </xf>
    <xf numFmtId="0" fontId="0" fillId="0" borderId="7" xfId="0" applyNumberFormat="1" applyFont="1" applyBorder="1">
      <alignment vertical="center"/>
    </xf>
    <xf numFmtId="0" fontId="0" fillId="0" borderId="4" xfId="0" quotePrefix="1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177" fontId="0" fillId="0" borderId="6" xfId="0" applyNumberFormat="1" applyFont="1" applyBorder="1">
      <alignment vertical="center"/>
    </xf>
    <xf numFmtId="177" fontId="0" fillId="0" borderId="4" xfId="0" applyNumberFormat="1" applyFont="1" applyBorder="1" applyAlignment="1">
      <alignment vertical="center" wrapText="1"/>
    </xf>
    <xf numFmtId="178" fontId="0" fillId="0" borderId="4" xfId="0" applyNumberFormat="1" applyFont="1" applyBorder="1" applyAlignment="1">
      <alignment vertical="center" wrapText="1"/>
    </xf>
    <xf numFmtId="178" fontId="0" fillId="0" borderId="6" xfId="0" applyNumberFormat="1" applyFont="1" applyBorder="1">
      <alignment vertical="center"/>
    </xf>
    <xf numFmtId="178" fontId="0" fillId="0" borderId="4" xfId="0" applyNumberFormat="1" applyFont="1" applyBorder="1" applyAlignment="1">
      <alignment vertical="center" wrapText="1"/>
    </xf>
    <xf numFmtId="179" fontId="0" fillId="0" borderId="4" xfId="0" quotePrefix="1" applyNumberFormat="1" applyBorder="1" applyAlignment="1">
      <alignment vertical="center" wrapText="1"/>
    </xf>
    <xf numFmtId="179" fontId="0" fillId="0" borderId="4" xfId="0" applyNumberFormat="1" applyFont="1" applyBorder="1" applyAlignment="1">
      <alignment vertical="center" wrapText="1"/>
    </xf>
    <xf numFmtId="179" fontId="0" fillId="0" borderId="0" xfId="0" applyNumberFormat="1">
      <alignment vertical="center"/>
    </xf>
    <xf numFmtId="0" fontId="0" fillId="0" borderId="0" xfId="5" applyNumberFormat="1" applyFont="1" applyProtection="1">
      <alignment vertical="center"/>
      <protection locked="0"/>
    </xf>
    <xf numFmtId="49" fontId="5" fillId="0" borderId="9" xfId="5" quotePrefix="1" applyNumberFormat="1" applyFont="1" applyBorder="1" applyProtection="1">
      <alignment vertical="center"/>
      <protection locked="0"/>
    </xf>
    <xf numFmtId="49" fontId="5" fillId="0" borderId="9" xfId="5" applyNumberFormat="1" applyFont="1" applyBorder="1" applyProtection="1">
      <alignment vertical="center"/>
      <protection locked="0"/>
    </xf>
    <xf numFmtId="49" fontId="7" fillId="0" borderId="9" xfId="5" applyNumberFormat="1" applyFont="1" applyBorder="1" applyAlignment="1" applyProtection="1">
      <alignment horizontal="right" vertical="center" wrapText="1"/>
      <protection locked="0"/>
    </xf>
    <xf numFmtId="0" fontId="11" fillId="0" borderId="9" xfId="5" applyNumberFormat="1" applyFont="1" applyBorder="1" applyProtection="1">
      <alignment vertical="center"/>
      <protection locked="0"/>
    </xf>
    <xf numFmtId="181" fontId="11" fillId="0" borderId="9" xfId="5" applyNumberFormat="1" applyFont="1" applyBorder="1" applyAlignment="1" applyProtection="1">
      <alignment horizontal="left" vertical="center"/>
      <protection locked="0"/>
    </xf>
    <xf numFmtId="49" fontId="6" fillId="3" borderId="10" xfId="5" applyNumberFormat="1" applyFont="1" applyFill="1" applyBorder="1" applyAlignment="1" applyProtection="1">
      <alignment horizontal="center" vertical="center" wrapText="1"/>
      <protection locked="0"/>
    </xf>
    <xf numFmtId="49" fontId="6" fillId="3" borderId="11" xfId="5" applyNumberFormat="1" applyFont="1" applyFill="1" applyBorder="1" applyAlignment="1" applyProtection="1">
      <alignment horizontal="right" vertical="center" wrapText="1"/>
      <protection locked="0"/>
    </xf>
    <xf numFmtId="49" fontId="6" fillId="3" borderId="12" xfId="5" applyNumberFormat="1" applyFont="1" applyFill="1" applyBorder="1" applyAlignment="1" applyProtection="1">
      <alignment vertical="center" wrapText="1"/>
      <protection locked="0"/>
    </xf>
    <xf numFmtId="49" fontId="6" fillId="3" borderId="12" xfId="5" applyNumberFormat="1" applyFont="1" applyFill="1" applyBorder="1" applyAlignment="1" applyProtection="1">
      <alignment horizontal="center" vertical="center" wrapText="1"/>
      <protection locked="0"/>
    </xf>
    <xf numFmtId="49" fontId="6" fillId="3" borderId="13" xfId="5" applyNumberFormat="1" applyFont="1" applyFill="1" applyBorder="1" applyAlignment="1" applyProtection="1">
      <alignment vertical="center" wrapText="1"/>
      <protection locked="0"/>
    </xf>
    <xf numFmtId="49" fontId="6" fillId="3" borderId="14" xfId="5" applyNumberFormat="1" applyFont="1" applyFill="1" applyBorder="1" applyAlignment="1" applyProtection="1">
      <alignment horizontal="center" vertical="center" wrapText="1"/>
      <protection locked="0"/>
    </xf>
    <xf numFmtId="41" fontId="12" fillId="0" borderId="16" xfId="2" applyNumberFormat="1" applyFont="1" applyBorder="1" applyAlignment="1" applyProtection="1">
      <alignment horizontal="right" vertical="center" wrapText="1"/>
      <protection locked="0"/>
    </xf>
    <xf numFmtId="0" fontId="8" fillId="0" borderId="17" xfId="5" applyNumberFormat="1" applyFont="1" applyBorder="1" applyAlignment="1" applyProtection="1">
      <alignment horizontal="right" vertical="center"/>
      <protection locked="0"/>
    </xf>
    <xf numFmtId="0" fontId="8" fillId="0" borderId="18" xfId="5" applyNumberFormat="1" applyFont="1" applyBorder="1" applyAlignment="1" applyProtection="1">
      <alignment horizontal="left" vertical="center"/>
      <protection locked="0"/>
    </xf>
    <xf numFmtId="0" fontId="8" fillId="0" borderId="18" xfId="5" applyNumberFormat="1" applyFont="1" applyBorder="1" applyAlignment="1" applyProtection="1">
      <alignment horizontal="center" vertical="center"/>
      <protection locked="0"/>
    </xf>
    <xf numFmtId="0" fontId="8" fillId="0" borderId="19" xfId="5" applyNumberFormat="1" applyFont="1" applyBorder="1" applyAlignment="1" applyProtection="1">
      <alignment horizontal="left" vertical="center"/>
      <protection locked="0"/>
    </xf>
    <xf numFmtId="0" fontId="9" fillId="0" borderId="20" xfId="5" applyNumberFormat="1" applyFont="1" applyBorder="1" applyAlignment="1" applyProtection="1">
      <alignment horizontal="left" vertical="center"/>
      <protection locked="0"/>
    </xf>
    <xf numFmtId="49" fontId="8" fillId="0" borderId="21" xfId="5" applyNumberFormat="1" applyFont="1" applyBorder="1" applyAlignment="1" applyProtection="1">
      <alignment horizontal="left" vertical="center" wrapText="1"/>
      <protection locked="0"/>
    </xf>
    <xf numFmtId="41" fontId="8" fillId="0" borderId="22" xfId="2" applyNumberFormat="1" applyFont="1" applyBorder="1" applyAlignment="1" applyProtection="1">
      <alignment horizontal="right" vertical="center" wrapText="1"/>
      <protection locked="0"/>
    </xf>
    <xf numFmtId="0" fontId="8" fillId="0" borderId="23" xfId="5" applyNumberFormat="1" applyFont="1" applyBorder="1" applyAlignment="1" applyProtection="1">
      <alignment horizontal="right" vertical="center"/>
      <protection locked="0"/>
    </xf>
    <xf numFmtId="0" fontId="8" fillId="0" borderId="24" xfId="5" applyNumberFormat="1" applyFont="1" applyBorder="1" applyAlignment="1" applyProtection="1">
      <alignment horizontal="left" vertical="center"/>
      <protection locked="0"/>
    </xf>
    <xf numFmtId="0" fontId="8" fillId="0" borderId="24" xfId="5" applyNumberFormat="1" applyFont="1" applyBorder="1" applyAlignment="1" applyProtection="1">
      <alignment horizontal="center" vertical="center"/>
      <protection locked="0"/>
    </xf>
    <xf numFmtId="0" fontId="8" fillId="0" borderId="25" xfId="5" applyNumberFormat="1" applyFont="1" applyBorder="1" applyAlignment="1" applyProtection="1">
      <alignment horizontal="left" vertical="center"/>
      <protection locked="0"/>
    </xf>
    <xf numFmtId="0" fontId="9" fillId="0" borderId="26" xfId="5" applyNumberFormat="1" applyFont="1" applyBorder="1" applyAlignment="1" applyProtection="1">
      <alignment horizontal="left" vertical="center"/>
      <protection locked="0"/>
    </xf>
    <xf numFmtId="49" fontId="8" fillId="4" borderId="27" xfId="5" applyNumberFormat="1" applyFont="1" applyFill="1" applyBorder="1" applyAlignment="1" applyProtection="1">
      <alignment horizontal="center" vertical="center" wrapText="1"/>
      <protection locked="0"/>
    </xf>
    <xf numFmtId="41" fontId="6" fillId="4" borderId="28" xfId="2" applyNumberFormat="1" applyFont="1" applyFill="1" applyBorder="1" applyAlignment="1" applyProtection="1">
      <alignment horizontal="right" vertical="center" wrapText="1"/>
      <protection locked="0"/>
    </xf>
    <xf numFmtId="0" fontId="8" fillId="4" borderId="29" xfId="5" applyNumberFormat="1" applyFont="1" applyFill="1" applyBorder="1" applyAlignment="1" applyProtection="1">
      <alignment horizontal="right" vertical="center"/>
      <protection locked="0"/>
    </xf>
    <xf numFmtId="0" fontId="8" fillId="4" borderId="30" xfId="5" applyNumberFormat="1" applyFont="1" applyFill="1" applyBorder="1" applyAlignment="1" applyProtection="1">
      <alignment horizontal="left" vertical="center"/>
      <protection locked="0"/>
    </xf>
    <xf numFmtId="0" fontId="8" fillId="4" borderId="30" xfId="5" applyNumberFormat="1" applyFont="1" applyFill="1" applyBorder="1" applyAlignment="1" applyProtection="1">
      <alignment horizontal="center" vertical="center"/>
      <protection locked="0"/>
    </xf>
    <xf numFmtId="0" fontId="8" fillId="4" borderId="31" xfId="5" applyNumberFormat="1" applyFont="1" applyFill="1" applyBorder="1" applyAlignment="1" applyProtection="1">
      <alignment horizontal="left" vertical="center"/>
      <protection locked="0"/>
    </xf>
    <xf numFmtId="0" fontId="9" fillId="4" borderId="32" xfId="5" applyNumberFormat="1" applyFont="1" applyFill="1" applyBorder="1" applyAlignment="1" applyProtection="1">
      <alignment horizontal="left" vertical="center"/>
      <protection locked="0"/>
    </xf>
    <xf numFmtId="0" fontId="8" fillId="0" borderId="33" xfId="5" applyNumberFormat="1" applyFont="1" applyBorder="1" applyAlignment="1" applyProtection="1">
      <alignment horizontal="right" vertical="center"/>
      <protection locked="0"/>
    </xf>
    <xf numFmtId="0" fontId="8" fillId="0" borderId="34" xfId="5" applyNumberFormat="1" applyFont="1" applyBorder="1" applyAlignment="1" applyProtection="1">
      <alignment horizontal="left" vertical="center"/>
      <protection locked="0"/>
    </xf>
    <xf numFmtId="0" fontId="8" fillId="0" borderId="34" xfId="5" applyNumberFormat="1" applyFont="1" applyBorder="1" applyAlignment="1" applyProtection="1">
      <alignment horizontal="center" vertical="center"/>
      <protection locked="0"/>
    </xf>
    <xf numFmtId="0" fontId="8" fillId="0" borderId="35" xfId="5" applyNumberFormat="1" applyFont="1" applyBorder="1" applyAlignment="1" applyProtection="1">
      <alignment horizontal="left" vertical="center"/>
      <protection locked="0"/>
    </xf>
    <xf numFmtId="49" fontId="8" fillId="0" borderId="36" xfId="5" applyNumberFormat="1" applyFont="1" applyBorder="1" applyAlignment="1" applyProtection="1">
      <alignment horizontal="right" vertical="center" wrapText="1"/>
      <protection locked="0"/>
    </xf>
    <xf numFmtId="182" fontId="10" fillId="0" borderId="37" xfId="1" applyNumberFormat="1" applyFont="1" applyBorder="1" applyAlignment="1" applyProtection="1">
      <alignment horizontal="left" vertical="center" wrapText="1"/>
      <protection locked="0"/>
    </xf>
    <xf numFmtId="182" fontId="10" fillId="0" borderId="37" xfId="1" applyNumberFormat="1" applyFont="1" applyBorder="1" applyAlignment="1" applyProtection="1">
      <alignment horizontal="center" vertical="center" wrapText="1"/>
      <protection locked="0"/>
    </xf>
    <xf numFmtId="182" fontId="10" fillId="0" borderId="38" xfId="1" applyNumberFormat="1" applyFont="1" applyBorder="1" applyAlignment="1" applyProtection="1">
      <alignment horizontal="left" vertical="center" wrapText="1"/>
      <protection locked="0"/>
    </xf>
    <xf numFmtId="183" fontId="9" fillId="0" borderId="26" xfId="5" applyNumberFormat="1" applyFont="1" applyBorder="1" applyProtection="1">
      <alignment vertical="center"/>
      <protection locked="0"/>
    </xf>
    <xf numFmtId="10" fontId="8" fillId="0" borderId="34" xfId="1" applyNumberFormat="1" applyFont="1" applyBorder="1" applyAlignment="1" applyProtection="1">
      <alignment horizontal="left" vertical="center"/>
      <protection locked="0"/>
    </xf>
    <xf numFmtId="10" fontId="8" fillId="0" borderId="34" xfId="1" applyNumberFormat="1" applyFont="1" applyBorder="1" applyAlignment="1" applyProtection="1">
      <alignment horizontal="center" vertical="center"/>
      <protection locked="0"/>
    </xf>
    <xf numFmtId="10" fontId="8" fillId="0" borderId="35" xfId="1" applyNumberFormat="1" applyFont="1" applyBorder="1" applyAlignment="1" applyProtection="1">
      <alignment horizontal="left" vertical="center"/>
      <protection locked="0"/>
    </xf>
    <xf numFmtId="10" fontId="9" fillId="0" borderId="26" xfId="5" applyNumberFormat="1" applyFont="1" applyBorder="1" applyAlignment="1" applyProtection="1">
      <alignment horizontal="left" vertical="center"/>
      <protection locked="0"/>
    </xf>
    <xf numFmtId="49" fontId="8" fillId="0" borderId="39" xfId="5" applyNumberFormat="1" applyFont="1" applyBorder="1" applyAlignment="1" applyProtection="1">
      <alignment horizontal="right" vertical="center" wrapText="1"/>
      <protection locked="0"/>
    </xf>
    <xf numFmtId="10" fontId="8" fillId="0" borderId="40" xfId="5" applyNumberFormat="1" applyFont="1" applyBorder="1" applyAlignment="1" applyProtection="1">
      <alignment horizontal="left" vertical="center"/>
      <protection locked="0"/>
    </xf>
    <xf numFmtId="182" fontId="8" fillId="0" borderId="40" xfId="5" applyNumberFormat="1" applyFont="1" applyBorder="1" applyAlignment="1" applyProtection="1">
      <alignment horizontal="center" vertical="center"/>
      <protection locked="0"/>
    </xf>
    <xf numFmtId="182" fontId="8" fillId="0" borderId="41" xfId="1" applyNumberFormat="1" applyFont="1" applyBorder="1" applyAlignment="1" applyProtection="1">
      <alignment horizontal="left" vertical="center" wrapText="1"/>
      <protection locked="0"/>
    </xf>
    <xf numFmtId="49" fontId="9" fillId="0" borderId="26" xfId="5" applyNumberFormat="1" applyFont="1" applyBorder="1" applyAlignment="1" applyProtection="1">
      <alignment horizontal="left" vertical="center" wrapText="1"/>
      <protection locked="0"/>
    </xf>
    <xf numFmtId="10" fontId="8" fillId="0" borderId="40" xfId="5" applyNumberFormat="1" applyFont="1" applyBorder="1" applyAlignment="1" applyProtection="1">
      <alignment horizontal="center" vertical="center"/>
      <protection locked="0"/>
    </xf>
    <xf numFmtId="10" fontId="8" fillId="0" borderId="41" xfId="1" applyNumberFormat="1" applyFont="1" applyBorder="1" applyAlignment="1" applyProtection="1">
      <alignment horizontal="left" vertical="center" wrapText="1"/>
      <protection locked="0"/>
    </xf>
    <xf numFmtId="182" fontId="8" fillId="0" borderId="40" xfId="5" applyNumberFormat="1" applyFont="1" applyBorder="1" applyAlignment="1" applyProtection="1">
      <alignment horizontal="left" vertical="center"/>
      <protection locked="0"/>
    </xf>
    <xf numFmtId="184" fontId="8" fillId="0" borderId="41" xfId="1" applyNumberFormat="1" applyFont="1" applyBorder="1" applyAlignment="1" applyProtection="1">
      <alignment horizontal="left" vertical="center" wrapText="1"/>
      <protection locked="0"/>
    </xf>
    <xf numFmtId="182" fontId="8" fillId="0" borderId="40" xfId="1" applyNumberFormat="1" applyFont="1" applyFill="1" applyBorder="1" applyAlignment="1" applyProtection="1">
      <alignment horizontal="left" vertical="center" wrapText="1"/>
      <protection locked="0"/>
    </xf>
    <xf numFmtId="185" fontId="8" fillId="0" borderId="40" xfId="5" applyNumberFormat="1" applyFont="1" applyBorder="1" applyAlignment="1" applyProtection="1">
      <alignment horizontal="center" vertical="center"/>
      <protection locked="0"/>
    </xf>
    <xf numFmtId="49" fontId="8" fillId="0" borderId="42" xfId="5" applyNumberFormat="1" applyFont="1" applyBorder="1" applyAlignment="1" applyProtection="1">
      <alignment horizontal="right" vertical="center" wrapText="1"/>
      <protection locked="0"/>
    </xf>
    <xf numFmtId="176" fontId="8" fillId="0" borderId="41" xfId="5" applyNumberFormat="1" applyFont="1" applyBorder="1" applyAlignment="1" applyProtection="1">
      <alignment horizontal="left" vertical="center"/>
      <protection locked="0"/>
    </xf>
    <xf numFmtId="41" fontId="8" fillId="0" borderId="22" xfId="2" applyNumberFormat="1" applyFont="1" applyBorder="1" applyAlignment="1" applyProtection="1">
      <alignment horizontal="right" vertical="center" wrapText="1"/>
      <protection locked="0"/>
    </xf>
    <xf numFmtId="10" fontId="9" fillId="0" borderId="26" xfId="5" applyNumberFormat="1" applyFont="1" applyBorder="1" applyProtection="1">
      <alignment vertical="center"/>
      <protection locked="0"/>
    </xf>
    <xf numFmtId="49" fontId="8" fillId="0" borderId="23" xfId="5" applyNumberFormat="1" applyFont="1" applyBorder="1" applyAlignment="1" applyProtection="1">
      <alignment horizontal="right" vertical="center" wrapText="1"/>
      <protection locked="0"/>
    </xf>
    <xf numFmtId="10" fontId="10" fillId="0" borderId="24" xfId="5" applyNumberFormat="1" applyFont="1" applyBorder="1" applyAlignment="1" applyProtection="1">
      <alignment horizontal="left" vertical="center"/>
      <protection locked="0"/>
    </xf>
    <xf numFmtId="10" fontId="8" fillId="0" borderId="24" xfId="5" applyNumberFormat="1" applyFont="1" applyBorder="1" applyAlignment="1" applyProtection="1">
      <alignment horizontal="center" vertical="center"/>
      <protection locked="0"/>
    </xf>
    <xf numFmtId="182" fontId="10" fillId="0" borderId="25" xfId="1" applyNumberFormat="1" applyFont="1" applyBorder="1" applyAlignment="1" applyProtection="1">
      <alignment horizontal="left" vertical="center" wrapText="1"/>
      <protection locked="0"/>
    </xf>
    <xf numFmtId="10" fontId="8" fillId="4" borderId="30" xfId="1" applyNumberFormat="1" applyFont="1" applyFill="1" applyBorder="1" applyAlignment="1" applyProtection="1">
      <alignment horizontal="left" vertical="center"/>
      <protection locked="0"/>
    </xf>
    <xf numFmtId="10" fontId="8" fillId="4" borderId="30" xfId="1" applyNumberFormat="1" applyFont="1" applyFill="1" applyBorder="1" applyAlignment="1" applyProtection="1">
      <alignment horizontal="center" vertical="center"/>
      <protection locked="0"/>
    </xf>
    <xf numFmtId="10" fontId="8" fillId="4" borderId="31" xfId="1" applyNumberFormat="1" applyFont="1" applyFill="1" applyBorder="1" applyAlignment="1" applyProtection="1">
      <alignment horizontal="left" vertical="center"/>
      <protection locked="0"/>
    </xf>
    <xf numFmtId="41" fontId="8" fillId="0" borderId="16" xfId="2" applyNumberFormat="1" applyFont="1" applyFill="1" applyBorder="1" applyAlignment="1" applyProtection="1">
      <alignment horizontal="right" vertical="center" wrapText="1"/>
      <protection locked="0"/>
    </xf>
    <xf numFmtId="49" fontId="8" fillId="0" borderId="43" xfId="5" applyNumberFormat="1" applyFont="1" applyBorder="1" applyAlignment="1" applyProtection="1">
      <alignment horizontal="left" vertical="center" wrapText="1"/>
      <protection locked="0"/>
    </xf>
    <xf numFmtId="49" fontId="8" fillId="0" borderId="37" xfId="5" applyNumberFormat="1" applyFont="1" applyBorder="1" applyAlignment="1" applyProtection="1">
      <alignment horizontal="left" vertical="center" wrapText="1"/>
      <protection locked="0"/>
    </xf>
    <xf numFmtId="49" fontId="8" fillId="0" borderId="38" xfId="5" applyNumberFormat="1" applyFont="1" applyBorder="1" applyAlignment="1" applyProtection="1">
      <alignment horizontal="left" vertical="center" wrapText="1"/>
      <protection locked="0"/>
    </xf>
    <xf numFmtId="41" fontId="8" fillId="0" borderId="22" xfId="2" applyNumberFormat="1" applyFont="1" applyFill="1" applyBorder="1" applyAlignment="1" applyProtection="1">
      <alignment horizontal="right" vertical="center" wrapText="1"/>
      <protection locked="0"/>
    </xf>
    <xf numFmtId="182" fontId="10" fillId="0" borderId="37" xfId="1" applyNumberFormat="1" applyFont="1" applyFill="1" applyBorder="1" applyAlignment="1" applyProtection="1">
      <alignment horizontal="left" vertical="center" wrapText="1"/>
      <protection locked="0"/>
    </xf>
    <xf numFmtId="182" fontId="10" fillId="0" borderId="37" xfId="1" applyNumberFormat="1" applyFont="1" applyFill="1" applyBorder="1" applyAlignment="1" applyProtection="1">
      <alignment horizontal="center" vertical="center" wrapText="1"/>
      <protection locked="0"/>
    </xf>
    <xf numFmtId="182" fontId="10" fillId="0" borderId="38" xfId="1" applyNumberFormat="1" applyFont="1" applyFill="1" applyBorder="1" applyAlignment="1" applyProtection="1">
      <alignment horizontal="left" vertical="center" wrapText="1"/>
      <protection locked="0"/>
    </xf>
    <xf numFmtId="182" fontId="9" fillId="0" borderId="26" xfId="5" applyNumberFormat="1" applyFont="1" applyBorder="1" applyProtection="1">
      <alignment vertical="center"/>
      <protection locked="0"/>
    </xf>
    <xf numFmtId="10" fontId="10" fillId="0" borderId="37" xfId="1" applyNumberFormat="1" applyFont="1" applyFill="1" applyBorder="1" applyAlignment="1" applyProtection="1">
      <alignment horizontal="left" vertical="center" wrapText="1"/>
      <protection locked="0"/>
    </xf>
    <xf numFmtId="10" fontId="10" fillId="0" borderId="37" xfId="1" applyNumberFormat="1" applyFont="1" applyFill="1" applyBorder="1" applyAlignment="1" applyProtection="1">
      <alignment horizontal="center" vertical="center" wrapText="1"/>
      <protection locked="0"/>
    </xf>
    <xf numFmtId="10" fontId="10" fillId="0" borderId="38" xfId="1" applyNumberFormat="1" applyFont="1" applyFill="1" applyBorder="1" applyAlignment="1" applyProtection="1">
      <alignment horizontal="left" vertical="center" wrapText="1"/>
      <protection locked="0"/>
    </xf>
    <xf numFmtId="41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49" fontId="6" fillId="2" borderId="48" xfId="5" applyNumberFormat="1" applyFont="1" applyFill="1" applyBorder="1" applyAlignment="1" applyProtection="1">
      <alignment horizontal="right" vertical="center" wrapText="1"/>
      <protection locked="0"/>
    </xf>
    <xf numFmtId="0" fontId="8" fillId="2" borderId="45" xfId="5" applyNumberFormat="1" applyFont="1" applyFill="1" applyBorder="1" applyAlignment="1" applyProtection="1">
      <alignment horizontal="left" vertical="center"/>
      <protection locked="0"/>
    </xf>
    <xf numFmtId="0" fontId="8" fillId="2" borderId="45" xfId="5" applyNumberFormat="1" applyFont="1" applyFill="1" applyBorder="1" applyAlignment="1" applyProtection="1">
      <alignment horizontal="center" vertical="center"/>
      <protection locked="0"/>
    </xf>
    <xf numFmtId="0" fontId="8" fillId="2" borderId="46" xfId="5" applyNumberFormat="1" applyFont="1" applyFill="1" applyBorder="1" applyAlignment="1" applyProtection="1">
      <alignment horizontal="left" vertical="center"/>
      <protection locked="0"/>
    </xf>
    <xf numFmtId="0" fontId="9" fillId="2" borderId="49" xfId="5" applyNumberFormat="1" applyFont="1" applyFill="1" applyBorder="1" applyAlignment="1" applyProtection="1">
      <alignment horizontal="left" vertical="center"/>
      <protection locked="0"/>
    </xf>
    <xf numFmtId="49" fontId="8" fillId="0" borderId="50" xfId="5" applyNumberFormat="1" applyFont="1" applyBorder="1" applyAlignment="1" applyProtection="1">
      <alignment horizontal="left" vertical="center" wrapText="1"/>
      <protection locked="0"/>
    </xf>
    <xf numFmtId="49" fontId="8" fillId="0" borderId="51" xfId="5" applyNumberFormat="1" applyFont="1" applyBorder="1" applyAlignment="1" applyProtection="1">
      <alignment horizontal="left" vertical="center" wrapText="1"/>
      <protection locked="0"/>
    </xf>
    <xf numFmtId="49" fontId="8" fillId="0" borderId="52" xfId="5" applyNumberFormat="1" applyFont="1" applyBorder="1" applyAlignment="1" applyProtection="1">
      <alignment horizontal="left" vertical="center" wrapText="1"/>
      <protection locked="0"/>
    </xf>
    <xf numFmtId="41" fontId="8" fillId="0" borderId="53" xfId="2" applyNumberFormat="1" applyFont="1" applyBorder="1" applyAlignment="1" applyProtection="1">
      <alignment horizontal="right" vertical="center" wrapText="1"/>
      <protection locked="0"/>
    </xf>
    <xf numFmtId="49" fontId="8" fillId="0" borderId="54" xfId="5" applyNumberFormat="1" applyFont="1" applyBorder="1" applyAlignment="1" applyProtection="1">
      <alignment horizontal="right" vertical="center" wrapText="1"/>
      <protection locked="0"/>
    </xf>
    <xf numFmtId="9" fontId="8" fillId="0" borderId="55" xfId="1" applyNumberFormat="1" applyFont="1" applyBorder="1" applyAlignment="1" applyProtection="1">
      <alignment horizontal="left" vertical="center" wrapText="1"/>
      <protection locked="0"/>
    </xf>
    <xf numFmtId="9" fontId="8" fillId="0" borderId="55" xfId="1" applyNumberFormat="1" applyFont="1" applyBorder="1" applyAlignment="1" applyProtection="1">
      <alignment horizontal="center" vertical="center" wrapText="1"/>
      <protection locked="0"/>
    </xf>
    <xf numFmtId="9" fontId="8" fillId="0" borderId="56" xfId="1" applyNumberFormat="1" applyFont="1" applyBorder="1" applyAlignment="1" applyProtection="1">
      <alignment horizontal="left" vertical="center" wrapText="1"/>
      <protection locked="0"/>
    </xf>
    <xf numFmtId="49" fontId="9" fillId="0" borderId="57" xfId="5" applyNumberFormat="1" applyFont="1" applyBorder="1" applyAlignment="1" applyProtection="1">
      <alignment horizontal="left" vertical="center" wrapText="1"/>
      <protection locked="0"/>
    </xf>
    <xf numFmtId="41" fontId="6" fillId="5" borderId="61" xfId="2" applyNumberFormat="1" applyFont="1" applyFill="1" applyBorder="1" applyAlignment="1" applyProtection="1">
      <alignment horizontal="right" vertical="center" wrapText="1"/>
      <protection locked="0"/>
    </xf>
    <xf numFmtId="49" fontId="8" fillId="6" borderId="62" xfId="5" applyNumberFormat="1" applyFont="1" applyFill="1" applyBorder="1" applyAlignment="1" applyProtection="1">
      <alignment horizontal="right" vertical="center" wrapText="1"/>
      <protection locked="0"/>
    </xf>
    <xf numFmtId="49" fontId="6" fillId="6" borderId="63" xfId="5" applyNumberFormat="1" applyFont="1" applyFill="1" applyBorder="1" applyAlignment="1" applyProtection="1">
      <alignment horizontal="left" vertical="center" wrapText="1"/>
      <protection locked="0"/>
    </xf>
    <xf numFmtId="49" fontId="6" fillId="6" borderId="63" xfId="5" applyNumberFormat="1" applyFont="1" applyFill="1" applyBorder="1" applyAlignment="1" applyProtection="1">
      <alignment horizontal="center" vertical="center" wrapText="1"/>
      <protection locked="0"/>
    </xf>
    <xf numFmtId="49" fontId="6" fillId="6" borderId="64" xfId="5" applyNumberFormat="1" applyFont="1" applyFill="1" applyBorder="1" applyAlignment="1" applyProtection="1">
      <alignment horizontal="left" vertical="center" wrapText="1"/>
      <protection locked="0"/>
    </xf>
    <xf numFmtId="0" fontId="8" fillId="5" borderId="65" xfId="5" applyNumberFormat="1" applyFont="1" applyFill="1" applyBorder="1" applyAlignment="1" applyProtection="1">
      <alignment horizontal="left" vertical="center"/>
      <protection locked="0"/>
    </xf>
    <xf numFmtId="0" fontId="8" fillId="0" borderId="0" xfId="5" applyNumberFormat="1" applyFont="1" applyProtection="1">
      <alignment vertical="center"/>
      <protection locked="0"/>
    </xf>
    <xf numFmtId="41" fontId="6" fillId="0" borderId="0" xfId="5" applyNumberFormat="1" applyFont="1" applyProtection="1">
      <alignment vertical="center"/>
      <protection locked="0"/>
    </xf>
    <xf numFmtId="0" fontId="0" fillId="0" borderId="0" xfId="5" applyNumberFormat="1" applyFont="1" applyAlignment="1" applyProtection="1">
      <alignment horizontal="right" vertical="center"/>
      <protection locked="0"/>
    </xf>
    <xf numFmtId="0" fontId="0" fillId="0" borderId="0" xfId="5" applyNumberFormat="1" applyFont="1" applyAlignment="1" applyProtection="1">
      <alignment horizontal="left" vertical="center"/>
      <protection locked="0"/>
    </xf>
    <xf numFmtId="0" fontId="0" fillId="0" borderId="0" xfId="5" applyNumberFormat="1" applyFont="1" applyAlignment="1" applyProtection="1">
      <alignment horizontal="center" vertical="center"/>
      <protection locked="0"/>
    </xf>
    <xf numFmtId="0" fontId="9" fillId="0" borderId="0" xfId="5" applyNumberFormat="1" applyFont="1" applyAlignment="1" applyProtection="1">
      <alignment horizontal="left" vertical="center"/>
      <protection locked="0"/>
    </xf>
    <xf numFmtId="10" fontId="6" fillId="0" borderId="0" xfId="1" applyNumberFormat="1" applyFont="1" applyProtection="1">
      <alignment vertical="center"/>
      <protection locked="0"/>
    </xf>
    <xf numFmtId="41" fontId="13" fillId="0" borderId="0" xfId="0" applyNumberFormat="1" applyFont="1" applyAlignment="1" applyProtection="1">
      <alignment horizontal="right" vertical="center"/>
      <protection locked="0"/>
    </xf>
    <xf numFmtId="41" fontId="0" fillId="0" borderId="0" xfId="2" applyNumberFormat="1" applyFont="1" applyProtection="1">
      <alignment vertical="center"/>
      <protection locked="0"/>
    </xf>
    <xf numFmtId="41" fontId="0" fillId="0" borderId="4" xfId="0" applyNumberFormat="1" applyFont="1" applyBorder="1" applyAlignment="1">
      <alignment vertical="center" wrapText="1"/>
    </xf>
    <xf numFmtId="0" fontId="15" fillId="0" borderId="4" xfId="0" quotePrefix="1" applyNumberFormat="1" applyFont="1" applyBorder="1" applyAlignment="1">
      <alignment vertical="center" wrapText="1"/>
    </xf>
    <xf numFmtId="178" fontId="15" fillId="0" borderId="4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15" fillId="0" borderId="4" xfId="0" applyNumberFormat="1" applyFont="1" applyBorder="1" applyAlignment="1">
      <alignment vertical="center" wrapText="1"/>
    </xf>
    <xf numFmtId="177" fontId="15" fillId="0" borderId="4" xfId="0" applyNumberFormat="1" applyFont="1" applyBorder="1" applyAlignment="1">
      <alignment vertical="center" wrapText="1"/>
    </xf>
    <xf numFmtId="0" fontId="0" fillId="0" borderId="4" xfId="0" quotePrefix="1" applyNumberFormat="1" applyFont="1" applyFill="1" applyBorder="1" applyAlignment="1" applyProtection="1">
      <alignment vertical="center" wrapText="1"/>
    </xf>
    <xf numFmtId="178" fontId="0" fillId="0" borderId="4" xfId="0" applyNumberFormat="1" applyFont="1" applyFill="1" applyBorder="1" applyAlignment="1" applyProtection="1">
      <alignment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4" xfId="0" quotePrefix="1" applyNumberFormat="1" applyFont="1" applyFill="1" applyBorder="1" applyAlignment="1">
      <alignment horizontal="center" vertical="center"/>
    </xf>
    <xf numFmtId="0" fontId="0" fillId="0" borderId="4" xfId="0" quotePrefix="1" applyNumberForma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176" fontId="0" fillId="0" borderId="4" xfId="0" applyNumberFormat="1" applyFont="1" applyFill="1" applyBorder="1" applyAlignment="1">
      <alignment vertical="center" wrapText="1"/>
    </xf>
    <xf numFmtId="0" fontId="0" fillId="0" borderId="0" xfId="0" quotePrefix="1" applyNumberFormat="1" applyFill="1">
      <alignment vertical="center"/>
    </xf>
    <xf numFmtId="49" fontId="6" fillId="6" borderId="66" xfId="5" applyNumberFormat="1" applyFont="1" applyFill="1" applyBorder="1" applyAlignment="1" applyProtection="1">
      <alignment horizontal="center" vertical="center" wrapText="1"/>
      <protection locked="0"/>
    </xf>
    <xf numFmtId="49" fontId="6" fillId="6" borderId="6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5" fillId="0" borderId="9" xfId="6" applyNumberFormat="1" applyFont="1" applyBorder="1" applyAlignment="1" applyProtection="1">
      <alignment horizontal="center" vertical="center"/>
      <protection locked="0"/>
    </xf>
    <xf numFmtId="0" fontId="11" fillId="0" borderId="9" xfId="5" applyNumberFormat="1" applyFont="1" applyBorder="1" applyAlignment="1" applyProtection="1">
      <alignment horizontal="center" vertical="center"/>
      <protection locked="0"/>
    </xf>
    <xf numFmtId="49" fontId="6" fillId="3" borderId="67" xfId="5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68" xfId="5" applyNumberFormat="1" applyFont="1" applyBorder="1" applyAlignment="1" applyProtection="1">
      <alignment horizontal="center" vertical="center" textRotation="255"/>
      <protection locked="0"/>
    </xf>
    <xf numFmtId="0" fontId="8" fillId="0" borderId="69" xfId="5" applyNumberFormat="1" applyFont="1" applyBorder="1" applyAlignment="1" applyProtection="1">
      <alignment horizontal="center" vertical="center" textRotation="255"/>
      <protection locked="0"/>
    </xf>
    <xf numFmtId="0" fontId="8" fillId="0" borderId="70" xfId="5" applyNumberFormat="1" applyFont="1" applyBorder="1" applyAlignment="1" applyProtection="1">
      <alignment horizontal="center" vertical="center" textRotation="255"/>
      <protection locked="0"/>
    </xf>
    <xf numFmtId="0" fontId="8" fillId="0" borderId="71" xfId="5" applyNumberFormat="1" applyFont="1" applyBorder="1" applyAlignment="1" applyProtection="1">
      <alignment horizontal="center" vertical="center" textRotation="255"/>
      <protection locked="0"/>
    </xf>
    <xf numFmtId="0" fontId="8" fillId="0" borderId="72" xfId="5" applyNumberFormat="1" applyFont="1" applyBorder="1" applyAlignment="1" applyProtection="1">
      <alignment horizontal="center" vertical="center" textRotation="255"/>
      <protection locked="0"/>
    </xf>
    <xf numFmtId="0" fontId="8" fillId="0" borderId="8" xfId="5" applyNumberFormat="1" applyFont="1" applyBorder="1" applyAlignment="1" applyProtection="1">
      <alignment horizontal="center" vertical="center" textRotation="255"/>
      <protection locked="0"/>
    </xf>
    <xf numFmtId="0" fontId="8" fillId="0" borderId="73" xfId="5" applyNumberFormat="1" applyFont="1" applyBorder="1" applyAlignment="1" applyProtection="1">
      <alignment horizontal="center" vertical="center" textRotation="255"/>
      <protection locked="0"/>
    </xf>
    <xf numFmtId="0" fontId="0" fillId="0" borderId="0" xfId="0" quotePrefix="1" applyNumberFormat="1" applyAlignment="1">
      <alignment vertical="center"/>
    </xf>
    <xf numFmtId="0" fontId="4" fillId="0" borderId="4" xfId="0" quotePrefix="1" applyNumberFormat="1" applyFont="1" applyBorder="1" applyAlignment="1">
      <alignment horizontal="center" vertical="center"/>
    </xf>
    <xf numFmtId="0" fontId="4" fillId="0" borderId="4" xfId="0" quotePrefix="1" applyNumberFormat="1" applyFont="1" applyBorder="1" applyAlignment="1">
      <alignment horizontal="center" vertical="center" wrapText="1"/>
    </xf>
    <xf numFmtId="0" fontId="0" fillId="0" borderId="0" xfId="0" quotePrefix="1" applyNumberFormat="1" applyFill="1" applyAlignment="1">
      <alignment vertical="center"/>
    </xf>
    <xf numFmtId="0" fontId="4" fillId="0" borderId="4" xfId="0" quotePrefix="1" applyNumberFormat="1" applyFont="1" applyFill="1" applyBorder="1" applyAlignment="1">
      <alignment horizontal="center" vertical="center"/>
    </xf>
    <xf numFmtId="0" fontId="15" fillId="0" borderId="4" xfId="0" applyNumberFormat="1" applyFont="1" applyBorder="1" applyAlignment="1">
      <alignment vertical="center" wrapText="1"/>
    </xf>
    <xf numFmtId="177" fontId="15" fillId="0" borderId="4" xfId="0" applyNumberFormat="1" applyFont="1" applyBorder="1" applyAlignment="1">
      <alignment vertical="center" wrapText="1"/>
    </xf>
    <xf numFmtId="178" fontId="15" fillId="0" borderId="4" xfId="0" applyNumberFormat="1" applyFont="1" applyBorder="1" applyAlignment="1">
      <alignment vertical="center" wrapText="1"/>
    </xf>
    <xf numFmtId="0" fontId="3" fillId="0" borderId="0" xfId="0" quotePrefix="1" applyNumberFormat="1" applyFont="1" applyAlignment="1">
      <alignment horizontal="center" vertical="center"/>
    </xf>
    <xf numFmtId="49" fontId="8" fillId="0" borderId="15" xfId="5" applyNumberFormat="1" applyFont="1" applyBorder="1" applyAlignment="1" applyProtection="1">
      <alignment horizontal="left" vertical="center" wrapText="1"/>
      <protection locked="0"/>
    </xf>
    <xf numFmtId="49" fontId="8" fillId="0" borderId="21" xfId="5" applyNumberFormat="1" applyFont="1" applyBorder="1" applyAlignment="1" applyProtection="1">
      <alignment horizontal="center" vertical="center" wrapText="1"/>
      <protection locked="0"/>
    </xf>
    <xf numFmtId="49" fontId="8" fillId="0" borderId="15" xfId="5" applyNumberFormat="1" applyFont="1" applyBorder="1" applyAlignment="1" applyProtection="1">
      <alignment horizontal="center" vertical="center" wrapText="1"/>
      <protection locked="0"/>
    </xf>
    <xf numFmtId="49" fontId="8" fillId="0" borderId="74" xfId="5" applyNumberFormat="1" applyFont="1" applyBorder="1" applyAlignment="1" applyProtection="1">
      <alignment horizontal="left" vertical="center" wrapText="1"/>
      <protection locked="0"/>
    </xf>
    <xf numFmtId="41" fontId="12" fillId="0" borderId="75" xfId="2" applyNumberFormat="1" applyFont="1" applyBorder="1" applyAlignment="1" applyProtection="1">
      <alignment horizontal="right" vertical="center" wrapText="1"/>
      <protection locked="0"/>
    </xf>
    <xf numFmtId="0" fontId="8" fillId="0" borderId="76" xfId="5" applyNumberFormat="1" applyFont="1" applyBorder="1" applyAlignment="1" applyProtection="1">
      <alignment horizontal="right" vertical="center"/>
      <protection locked="0"/>
    </xf>
    <xf numFmtId="10" fontId="8" fillId="0" borderId="0" xfId="1" applyNumberFormat="1" applyFont="1" applyBorder="1" applyAlignment="1" applyProtection="1">
      <alignment horizontal="left" vertical="center"/>
      <protection locked="0"/>
    </xf>
    <xf numFmtId="10" fontId="8" fillId="0" borderId="0" xfId="1" applyNumberFormat="1" applyFont="1" applyBorder="1" applyAlignment="1" applyProtection="1">
      <alignment horizontal="center" vertical="center"/>
      <protection locked="0"/>
    </xf>
    <xf numFmtId="10" fontId="8" fillId="0" borderId="77" xfId="1" applyNumberFormat="1" applyFont="1" applyBorder="1" applyAlignment="1" applyProtection="1">
      <alignment horizontal="left" vertical="center"/>
      <protection locked="0"/>
    </xf>
    <xf numFmtId="0" fontId="9" fillId="0" borderId="78" xfId="5" applyNumberFormat="1" applyFont="1" applyBorder="1" applyAlignment="1" applyProtection="1">
      <alignment horizontal="left" vertical="center"/>
      <protection locked="0"/>
    </xf>
    <xf numFmtId="49" fontId="8" fillId="0" borderId="58" xfId="5" applyNumberFormat="1" applyFont="1" applyBorder="1" applyAlignment="1" applyProtection="1">
      <alignment horizontal="right" vertical="center" wrapText="1"/>
      <protection locked="0"/>
    </xf>
    <xf numFmtId="10" fontId="8" fillId="0" borderId="59" xfId="5" applyNumberFormat="1" applyFont="1" applyBorder="1" applyAlignment="1" applyProtection="1">
      <alignment horizontal="left" vertical="center"/>
      <protection locked="0"/>
    </xf>
    <xf numFmtId="10" fontId="8" fillId="0" borderId="59" xfId="5" applyNumberFormat="1" applyFont="1" applyBorder="1" applyAlignment="1" applyProtection="1">
      <alignment horizontal="center" vertical="center"/>
      <protection locked="0"/>
    </xf>
    <xf numFmtId="182" fontId="8" fillId="0" borderId="60" xfId="1" applyNumberFormat="1" applyFont="1" applyBorder="1" applyAlignment="1" applyProtection="1">
      <alignment horizontal="left" vertical="center" wrapText="1"/>
      <protection locked="0"/>
    </xf>
    <xf numFmtId="49" fontId="6" fillId="2" borderId="46" xfId="5" applyNumberFormat="1" applyFont="1" applyFill="1" applyBorder="1" applyAlignment="1" applyProtection="1">
      <alignment horizontal="center" vertical="center" wrapText="1"/>
      <protection locked="0"/>
    </xf>
    <xf numFmtId="49" fontId="6" fillId="2" borderId="51" xfId="5" applyNumberFormat="1" applyFont="1" applyFill="1" applyBorder="1" applyAlignment="1" applyProtection="1">
      <alignment horizontal="center" vertical="center" wrapText="1"/>
      <protection locked="0"/>
    </xf>
    <xf numFmtId="49" fontId="6" fillId="2" borderId="52" xfId="5" applyNumberFormat="1" applyFont="1" applyFill="1" applyBorder="1" applyAlignment="1" applyProtection="1">
      <alignment horizontal="center" vertical="center" wrapText="1"/>
      <protection locked="0"/>
    </xf>
    <xf numFmtId="49" fontId="6" fillId="2" borderId="44" xfId="5" applyNumberFormat="1" applyFont="1" applyFill="1" applyBorder="1" applyAlignment="1" applyProtection="1">
      <alignment horizontal="center" vertical="center" wrapText="1"/>
      <protection locked="0"/>
    </xf>
    <xf numFmtId="49" fontId="6" fillId="2" borderId="45" xfId="5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quotePrefix="1" applyNumberFormat="1" applyFont="1" applyBorder="1">
      <alignment vertical="center"/>
    </xf>
    <xf numFmtId="0" fontId="16" fillId="0" borderId="4" xfId="0" quotePrefix="1" applyNumberFormat="1" applyFont="1" applyBorder="1" applyAlignment="1">
      <alignment vertical="center" wrapText="1"/>
    </xf>
    <xf numFmtId="0" fontId="16" fillId="0" borderId="4" xfId="0" quotePrefix="1" applyNumberFormat="1" applyFont="1" applyFill="1" applyBorder="1" applyAlignment="1">
      <alignment vertical="center" wrapText="1"/>
    </xf>
    <xf numFmtId="0" fontId="16" fillId="0" borderId="1" xfId="0" quotePrefix="1" applyNumberFormat="1" applyFont="1" applyFill="1" applyBorder="1">
      <alignment vertical="center"/>
    </xf>
  </cellXfs>
  <cellStyles count="7">
    <cellStyle name="백분율" xfId="1" builtinId="5"/>
    <cellStyle name="쉼표 [0]" xfId="2" builtinId="6"/>
    <cellStyle name="쉼표 [0] 3" xfId="4" xr:uid="{00000000-0005-0000-0000-000002000000}"/>
    <cellStyle name="표준" xfId="0" builtinId="0"/>
    <cellStyle name="표준 10" xfId="3" xr:uid="{00000000-0005-0000-0000-000004000000}"/>
    <cellStyle name="표준 2" xfId="6" xr:uid="{00000000-0005-0000-0000-000005000000}"/>
    <cellStyle name="표준 4" xfId="5" xr:uid="{00000000-0005-0000-0000-000006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39"/>
  <sheetViews>
    <sheetView tabSelected="1" zoomScaleNormal="100" zoomScaleSheetLayoutView="100" workbookViewId="0">
      <selection activeCell="C5" sqref="C5"/>
    </sheetView>
  </sheetViews>
  <sheetFormatPr defaultColWidth="9" defaultRowHeight="16.5" x14ac:dyDescent="0.3"/>
  <cols>
    <col min="1" max="2" width="4.625" style="131" customWidth="1"/>
    <col min="3" max="3" width="30.75" style="31" customWidth="1"/>
    <col min="4" max="4" width="20.25" style="31" customWidth="1"/>
    <col min="5" max="5" width="36.125" style="133" customWidth="1"/>
    <col min="6" max="6" width="6.625" style="134" customWidth="1"/>
    <col min="7" max="7" width="1.625" style="135" customWidth="1"/>
    <col min="8" max="8" width="8.625" style="134" customWidth="1"/>
    <col min="9" max="9" width="30.375" style="134" customWidth="1"/>
    <col min="10" max="209" width="9" style="31"/>
    <col min="210" max="211" width="2.625" style="31" customWidth="1"/>
    <col min="212" max="212" width="10.5" style="31" customWidth="1"/>
    <col min="213" max="213" width="17.875" style="31" customWidth="1"/>
    <col min="214" max="214" width="21.625" style="31" customWidth="1"/>
    <col min="215" max="215" width="2.125" style="31" customWidth="1"/>
    <col min="216" max="216" width="17.875" style="31" customWidth="1"/>
    <col min="217" max="217" width="16.375" style="31" customWidth="1"/>
    <col min="218" max="218" width="11.625" style="31" customWidth="1"/>
    <col min="219" max="219" width="10.5" style="31" customWidth="1"/>
    <col min="220" max="465" width="9" style="31"/>
    <col min="466" max="467" width="2.625" style="31" customWidth="1"/>
    <col min="468" max="468" width="10.5" style="31" customWidth="1"/>
    <col min="469" max="469" width="17.875" style="31" customWidth="1"/>
    <col min="470" max="470" width="21.625" style="31" customWidth="1"/>
    <col min="471" max="471" width="2.125" style="31" customWidth="1"/>
    <col min="472" max="472" width="17.875" style="31" customWidth="1"/>
    <col min="473" max="473" width="16.375" style="31" customWidth="1"/>
    <col min="474" max="474" width="11.625" style="31" customWidth="1"/>
    <col min="475" max="475" width="10.5" style="31" customWidth="1"/>
    <col min="476" max="721" width="9" style="31"/>
    <col min="722" max="723" width="2.625" style="31" customWidth="1"/>
    <col min="724" max="724" width="10.5" style="31" customWidth="1"/>
    <col min="725" max="725" width="17.875" style="31" customWidth="1"/>
    <col min="726" max="726" width="21.625" style="31" customWidth="1"/>
    <col min="727" max="727" width="2.125" style="31" customWidth="1"/>
    <col min="728" max="728" width="17.875" style="31" customWidth="1"/>
    <col min="729" max="729" width="16.375" style="31" customWidth="1"/>
    <col min="730" max="730" width="11.625" style="31" customWidth="1"/>
    <col min="731" max="731" width="10.5" style="31" customWidth="1"/>
    <col min="732" max="977" width="9" style="31"/>
    <col min="978" max="979" width="2.625" style="31" customWidth="1"/>
    <col min="980" max="980" width="10.5" style="31" customWidth="1"/>
    <col min="981" max="981" width="17.875" style="31" customWidth="1"/>
    <col min="982" max="982" width="21.625" style="31" customWidth="1"/>
    <col min="983" max="983" width="2.125" style="31" customWidth="1"/>
    <col min="984" max="984" width="17.875" style="31" customWidth="1"/>
    <col min="985" max="985" width="16.375" style="31" customWidth="1"/>
    <col min="986" max="986" width="11.625" style="31" customWidth="1"/>
    <col min="987" max="987" width="10.5" style="31" customWidth="1"/>
    <col min="988" max="1233" width="9" style="31"/>
    <col min="1234" max="1235" width="2.625" style="31" customWidth="1"/>
    <col min="1236" max="1236" width="10.5" style="31" customWidth="1"/>
    <col min="1237" max="1237" width="17.875" style="31" customWidth="1"/>
    <col min="1238" max="1238" width="21.625" style="31" customWidth="1"/>
    <col min="1239" max="1239" width="2.125" style="31" customWidth="1"/>
    <col min="1240" max="1240" width="17.875" style="31" customWidth="1"/>
    <col min="1241" max="1241" width="16.375" style="31" customWidth="1"/>
    <col min="1242" max="1242" width="11.625" style="31" customWidth="1"/>
    <col min="1243" max="1243" width="10.5" style="31" customWidth="1"/>
    <col min="1244" max="1489" width="9" style="31"/>
    <col min="1490" max="1491" width="2.625" style="31" customWidth="1"/>
    <col min="1492" max="1492" width="10.5" style="31" customWidth="1"/>
    <col min="1493" max="1493" width="17.875" style="31" customWidth="1"/>
    <col min="1494" max="1494" width="21.625" style="31" customWidth="1"/>
    <col min="1495" max="1495" width="2.125" style="31" customWidth="1"/>
    <col min="1496" max="1496" width="17.875" style="31" customWidth="1"/>
    <col min="1497" max="1497" width="16.375" style="31" customWidth="1"/>
    <col min="1498" max="1498" width="11.625" style="31" customWidth="1"/>
    <col min="1499" max="1499" width="10.5" style="31" customWidth="1"/>
    <col min="1500" max="1745" width="9" style="31"/>
    <col min="1746" max="1747" width="2.625" style="31" customWidth="1"/>
    <col min="1748" max="1748" width="10.5" style="31" customWidth="1"/>
    <col min="1749" max="1749" width="17.875" style="31" customWidth="1"/>
    <col min="1750" max="1750" width="21.625" style="31" customWidth="1"/>
    <col min="1751" max="1751" width="2.125" style="31" customWidth="1"/>
    <col min="1752" max="1752" width="17.875" style="31" customWidth="1"/>
    <col min="1753" max="1753" width="16.375" style="31" customWidth="1"/>
    <col min="1754" max="1754" width="11.625" style="31" customWidth="1"/>
    <col min="1755" max="1755" width="10.5" style="31" customWidth="1"/>
    <col min="1756" max="2001" width="9" style="31"/>
    <col min="2002" max="2003" width="2.625" style="31" customWidth="1"/>
    <col min="2004" max="2004" width="10.5" style="31" customWidth="1"/>
    <col min="2005" max="2005" width="17.875" style="31" customWidth="1"/>
    <col min="2006" max="2006" width="21.625" style="31" customWidth="1"/>
    <col min="2007" max="2007" width="2.125" style="31" customWidth="1"/>
    <col min="2008" max="2008" width="17.875" style="31" customWidth="1"/>
    <col min="2009" max="2009" width="16.375" style="31" customWidth="1"/>
    <col min="2010" max="2010" width="11.625" style="31" customWidth="1"/>
    <col min="2011" max="2011" width="10.5" style="31" customWidth="1"/>
    <col min="2012" max="2257" width="9" style="31"/>
    <col min="2258" max="2259" width="2.625" style="31" customWidth="1"/>
    <col min="2260" max="2260" width="10.5" style="31" customWidth="1"/>
    <col min="2261" max="2261" width="17.875" style="31" customWidth="1"/>
    <col min="2262" max="2262" width="21.625" style="31" customWidth="1"/>
    <col min="2263" max="2263" width="2.125" style="31" customWidth="1"/>
    <col min="2264" max="2264" width="17.875" style="31" customWidth="1"/>
    <col min="2265" max="2265" width="16.375" style="31" customWidth="1"/>
    <col min="2266" max="2266" width="11.625" style="31" customWidth="1"/>
    <col min="2267" max="2267" width="10.5" style="31" customWidth="1"/>
    <col min="2268" max="2513" width="9" style="31"/>
    <col min="2514" max="2515" width="2.625" style="31" customWidth="1"/>
    <col min="2516" max="2516" width="10.5" style="31" customWidth="1"/>
    <col min="2517" max="2517" width="17.875" style="31" customWidth="1"/>
    <col min="2518" max="2518" width="21.625" style="31" customWidth="1"/>
    <col min="2519" max="2519" width="2.125" style="31" customWidth="1"/>
    <col min="2520" max="2520" width="17.875" style="31" customWidth="1"/>
    <col min="2521" max="2521" width="16.375" style="31" customWidth="1"/>
    <col min="2522" max="2522" width="11.625" style="31" customWidth="1"/>
    <col min="2523" max="2523" width="10.5" style="31" customWidth="1"/>
    <col min="2524" max="2769" width="9" style="31"/>
    <col min="2770" max="2771" width="2.625" style="31" customWidth="1"/>
    <col min="2772" max="2772" width="10.5" style="31" customWidth="1"/>
    <col min="2773" max="2773" width="17.875" style="31" customWidth="1"/>
    <col min="2774" max="2774" width="21.625" style="31" customWidth="1"/>
    <col min="2775" max="2775" width="2.125" style="31" customWidth="1"/>
    <col min="2776" max="2776" width="17.875" style="31" customWidth="1"/>
    <col min="2777" max="2777" width="16.375" style="31" customWidth="1"/>
    <col min="2778" max="2778" width="11.625" style="31" customWidth="1"/>
    <col min="2779" max="2779" width="10.5" style="31" customWidth="1"/>
    <col min="2780" max="3025" width="9" style="31"/>
    <col min="3026" max="3027" width="2.625" style="31" customWidth="1"/>
    <col min="3028" max="3028" width="10.5" style="31" customWidth="1"/>
    <col min="3029" max="3029" width="17.875" style="31" customWidth="1"/>
    <col min="3030" max="3030" width="21.625" style="31" customWidth="1"/>
    <col min="3031" max="3031" width="2.125" style="31" customWidth="1"/>
    <col min="3032" max="3032" width="17.875" style="31" customWidth="1"/>
    <col min="3033" max="3033" width="16.375" style="31" customWidth="1"/>
    <col min="3034" max="3034" width="11.625" style="31" customWidth="1"/>
    <col min="3035" max="3035" width="10.5" style="31" customWidth="1"/>
    <col min="3036" max="3281" width="9" style="31"/>
    <col min="3282" max="3283" width="2.625" style="31" customWidth="1"/>
    <col min="3284" max="3284" width="10.5" style="31" customWidth="1"/>
    <col min="3285" max="3285" width="17.875" style="31" customWidth="1"/>
    <col min="3286" max="3286" width="21.625" style="31" customWidth="1"/>
    <col min="3287" max="3287" width="2.125" style="31" customWidth="1"/>
    <col min="3288" max="3288" width="17.875" style="31" customWidth="1"/>
    <col min="3289" max="3289" width="16.375" style="31" customWidth="1"/>
    <col min="3290" max="3290" width="11.625" style="31" customWidth="1"/>
    <col min="3291" max="3291" width="10.5" style="31" customWidth="1"/>
    <col min="3292" max="3537" width="9" style="31"/>
    <col min="3538" max="3539" width="2.625" style="31" customWidth="1"/>
    <col min="3540" max="3540" width="10.5" style="31" customWidth="1"/>
    <col min="3541" max="3541" width="17.875" style="31" customWidth="1"/>
    <col min="3542" max="3542" width="21.625" style="31" customWidth="1"/>
    <col min="3543" max="3543" width="2.125" style="31" customWidth="1"/>
    <col min="3544" max="3544" width="17.875" style="31" customWidth="1"/>
    <col min="3545" max="3545" width="16.375" style="31" customWidth="1"/>
    <col min="3546" max="3546" width="11.625" style="31" customWidth="1"/>
    <col min="3547" max="3547" width="10.5" style="31" customWidth="1"/>
    <col min="3548" max="3793" width="9" style="31"/>
    <col min="3794" max="3795" width="2.625" style="31" customWidth="1"/>
    <col min="3796" max="3796" width="10.5" style="31" customWidth="1"/>
    <col min="3797" max="3797" width="17.875" style="31" customWidth="1"/>
    <col min="3798" max="3798" width="21.625" style="31" customWidth="1"/>
    <col min="3799" max="3799" width="2.125" style="31" customWidth="1"/>
    <col min="3800" max="3800" width="17.875" style="31" customWidth="1"/>
    <col min="3801" max="3801" width="16.375" style="31" customWidth="1"/>
    <col min="3802" max="3802" width="11.625" style="31" customWidth="1"/>
    <col min="3803" max="3803" width="10.5" style="31" customWidth="1"/>
    <col min="3804" max="4049" width="9" style="31"/>
    <col min="4050" max="4051" width="2.625" style="31" customWidth="1"/>
    <col min="4052" max="4052" width="10.5" style="31" customWidth="1"/>
    <col min="4053" max="4053" width="17.875" style="31" customWidth="1"/>
    <col min="4054" max="4054" width="21.625" style="31" customWidth="1"/>
    <col min="4055" max="4055" width="2.125" style="31" customWidth="1"/>
    <col min="4056" max="4056" width="17.875" style="31" customWidth="1"/>
    <col min="4057" max="4057" width="16.375" style="31" customWidth="1"/>
    <col min="4058" max="4058" width="11.625" style="31" customWidth="1"/>
    <col min="4059" max="4059" width="10.5" style="31" customWidth="1"/>
    <col min="4060" max="4305" width="9" style="31"/>
    <col min="4306" max="4307" width="2.625" style="31" customWidth="1"/>
    <col min="4308" max="4308" width="10.5" style="31" customWidth="1"/>
    <col min="4309" max="4309" width="17.875" style="31" customWidth="1"/>
    <col min="4310" max="4310" width="21.625" style="31" customWidth="1"/>
    <col min="4311" max="4311" width="2.125" style="31" customWidth="1"/>
    <col min="4312" max="4312" width="17.875" style="31" customWidth="1"/>
    <col min="4313" max="4313" width="16.375" style="31" customWidth="1"/>
    <col min="4314" max="4314" width="11.625" style="31" customWidth="1"/>
    <col min="4315" max="4315" width="10.5" style="31" customWidth="1"/>
    <col min="4316" max="4561" width="9" style="31"/>
    <col min="4562" max="4563" width="2.625" style="31" customWidth="1"/>
    <col min="4564" max="4564" width="10.5" style="31" customWidth="1"/>
    <col min="4565" max="4565" width="17.875" style="31" customWidth="1"/>
    <col min="4566" max="4566" width="21.625" style="31" customWidth="1"/>
    <col min="4567" max="4567" width="2.125" style="31" customWidth="1"/>
    <col min="4568" max="4568" width="17.875" style="31" customWidth="1"/>
    <col min="4569" max="4569" width="16.375" style="31" customWidth="1"/>
    <col min="4570" max="4570" width="11.625" style="31" customWidth="1"/>
    <col min="4571" max="4571" width="10.5" style="31" customWidth="1"/>
    <col min="4572" max="4817" width="9" style="31"/>
    <col min="4818" max="4819" width="2.625" style="31" customWidth="1"/>
    <col min="4820" max="4820" width="10.5" style="31" customWidth="1"/>
    <col min="4821" max="4821" width="17.875" style="31" customWidth="1"/>
    <col min="4822" max="4822" width="21.625" style="31" customWidth="1"/>
    <col min="4823" max="4823" width="2.125" style="31" customWidth="1"/>
    <col min="4824" max="4824" width="17.875" style="31" customWidth="1"/>
    <col min="4825" max="4825" width="16.375" style="31" customWidth="1"/>
    <col min="4826" max="4826" width="11.625" style="31" customWidth="1"/>
    <col min="4827" max="4827" width="10.5" style="31" customWidth="1"/>
    <col min="4828" max="5073" width="9" style="31"/>
    <col min="5074" max="5075" width="2.625" style="31" customWidth="1"/>
    <col min="5076" max="5076" width="10.5" style="31" customWidth="1"/>
    <col min="5077" max="5077" width="17.875" style="31" customWidth="1"/>
    <col min="5078" max="5078" width="21.625" style="31" customWidth="1"/>
    <col min="5079" max="5079" width="2.125" style="31" customWidth="1"/>
    <col min="5080" max="5080" width="17.875" style="31" customWidth="1"/>
    <col min="5081" max="5081" width="16.375" style="31" customWidth="1"/>
    <col min="5082" max="5082" width="11.625" style="31" customWidth="1"/>
    <col min="5083" max="5083" width="10.5" style="31" customWidth="1"/>
    <col min="5084" max="5329" width="9" style="31"/>
    <col min="5330" max="5331" width="2.625" style="31" customWidth="1"/>
    <col min="5332" max="5332" width="10.5" style="31" customWidth="1"/>
    <col min="5333" max="5333" width="17.875" style="31" customWidth="1"/>
    <col min="5334" max="5334" width="21.625" style="31" customWidth="1"/>
    <col min="5335" max="5335" width="2.125" style="31" customWidth="1"/>
    <col min="5336" max="5336" width="17.875" style="31" customWidth="1"/>
    <col min="5337" max="5337" width="16.375" style="31" customWidth="1"/>
    <col min="5338" max="5338" width="11.625" style="31" customWidth="1"/>
    <col min="5339" max="5339" width="10.5" style="31" customWidth="1"/>
    <col min="5340" max="5585" width="9" style="31"/>
    <col min="5586" max="5587" width="2.625" style="31" customWidth="1"/>
    <col min="5588" max="5588" width="10.5" style="31" customWidth="1"/>
    <col min="5589" max="5589" width="17.875" style="31" customWidth="1"/>
    <col min="5590" max="5590" width="21.625" style="31" customWidth="1"/>
    <col min="5591" max="5591" width="2.125" style="31" customWidth="1"/>
    <col min="5592" max="5592" width="17.875" style="31" customWidth="1"/>
    <col min="5593" max="5593" width="16.375" style="31" customWidth="1"/>
    <col min="5594" max="5594" width="11.625" style="31" customWidth="1"/>
    <col min="5595" max="5595" width="10.5" style="31" customWidth="1"/>
    <col min="5596" max="5841" width="9" style="31"/>
    <col min="5842" max="5843" width="2.625" style="31" customWidth="1"/>
    <col min="5844" max="5844" width="10.5" style="31" customWidth="1"/>
    <col min="5845" max="5845" width="17.875" style="31" customWidth="1"/>
    <col min="5846" max="5846" width="21.625" style="31" customWidth="1"/>
    <col min="5847" max="5847" width="2.125" style="31" customWidth="1"/>
    <col min="5848" max="5848" width="17.875" style="31" customWidth="1"/>
    <col min="5849" max="5849" width="16.375" style="31" customWidth="1"/>
    <col min="5850" max="5850" width="11.625" style="31" customWidth="1"/>
    <col min="5851" max="5851" width="10.5" style="31" customWidth="1"/>
    <col min="5852" max="6097" width="9" style="31"/>
    <col min="6098" max="6099" width="2.625" style="31" customWidth="1"/>
    <col min="6100" max="6100" width="10.5" style="31" customWidth="1"/>
    <col min="6101" max="6101" width="17.875" style="31" customWidth="1"/>
    <col min="6102" max="6102" width="21.625" style="31" customWidth="1"/>
    <col min="6103" max="6103" width="2.125" style="31" customWidth="1"/>
    <col min="6104" max="6104" width="17.875" style="31" customWidth="1"/>
    <col min="6105" max="6105" width="16.375" style="31" customWidth="1"/>
    <col min="6106" max="6106" width="11.625" style="31" customWidth="1"/>
    <col min="6107" max="6107" width="10.5" style="31" customWidth="1"/>
    <col min="6108" max="6353" width="9" style="31"/>
    <col min="6354" max="6355" width="2.625" style="31" customWidth="1"/>
    <col min="6356" max="6356" width="10.5" style="31" customWidth="1"/>
    <col min="6357" max="6357" width="17.875" style="31" customWidth="1"/>
    <col min="6358" max="6358" width="21.625" style="31" customWidth="1"/>
    <col min="6359" max="6359" width="2.125" style="31" customWidth="1"/>
    <col min="6360" max="6360" width="17.875" style="31" customWidth="1"/>
    <col min="6361" max="6361" width="16.375" style="31" customWidth="1"/>
    <col min="6362" max="6362" width="11.625" style="31" customWidth="1"/>
    <col min="6363" max="6363" width="10.5" style="31" customWidth="1"/>
    <col min="6364" max="6609" width="9" style="31"/>
    <col min="6610" max="6611" width="2.625" style="31" customWidth="1"/>
    <col min="6612" max="6612" width="10.5" style="31" customWidth="1"/>
    <col min="6613" max="6613" width="17.875" style="31" customWidth="1"/>
    <col min="6614" max="6614" width="21.625" style="31" customWidth="1"/>
    <col min="6615" max="6615" width="2.125" style="31" customWidth="1"/>
    <col min="6616" max="6616" width="17.875" style="31" customWidth="1"/>
    <col min="6617" max="6617" width="16.375" style="31" customWidth="1"/>
    <col min="6618" max="6618" width="11.625" style="31" customWidth="1"/>
    <col min="6619" max="6619" width="10.5" style="31" customWidth="1"/>
    <col min="6620" max="6865" width="9" style="31"/>
    <col min="6866" max="6867" width="2.625" style="31" customWidth="1"/>
    <col min="6868" max="6868" width="10.5" style="31" customWidth="1"/>
    <col min="6869" max="6869" width="17.875" style="31" customWidth="1"/>
    <col min="6870" max="6870" width="21.625" style="31" customWidth="1"/>
    <col min="6871" max="6871" width="2.125" style="31" customWidth="1"/>
    <col min="6872" max="6872" width="17.875" style="31" customWidth="1"/>
    <col min="6873" max="6873" width="16.375" style="31" customWidth="1"/>
    <col min="6874" max="6874" width="11.625" style="31" customWidth="1"/>
    <col min="6875" max="6875" width="10.5" style="31" customWidth="1"/>
    <col min="6876" max="7121" width="9" style="31"/>
    <col min="7122" max="7123" width="2.625" style="31" customWidth="1"/>
    <col min="7124" max="7124" width="10.5" style="31" customWidth="1"/>
    <col min="7125" max="7125" width="17.875" style="31" customWidth="1"/>
    <col min="7126" max="7126" width="21.625" style="31" customWidth="1"/>
    <col min="7127" max="7127" width="2.125" style="31" customWidth="1"/>
    <col min="7128" max="7128" width="17.875" style="31" customWidth="1"/>
    <col min="7129" max="7129" width="16.375" style="31" customWidth="1"/>
    <col min="7130" max="7130" width="11.625" style="31" customWidth="1"/>
    <col min="7131" max="7131" width="10.5" style="31" customWidth="1"/>
    <col min="7132" max="7377" width="9" style="31"/>
    <col min="7378" max="7379" width="2.625" style="31" customWidth="1"/>
    <col min="7380" max="7380" width="10.5" style="31" customWidth="1"/>
    <col min="7381" max="7381" width="17.875" style="31" customWidth="1"/>
    <col min="7382" max="7382" width="21.625" style="31" customWidth="1"/>
    <col min="7383" max="7383" width="2.125" style="31" customWidth="1"/>
    <col min="7384" max="7384" width="17.875" style="31" customWidth="1"/>
    <col min="7385" max="7385" width="16.375" style="31" customWidth="1"/>
    <col min="7386" max="7386" width="11.625" style="31" customWidth="1"/>
    <col min="7387" max="7387" width="10.5" style="31" customWidth="1"/>
    <col min="7388" max="7633" width="9" style="31"/>
    <col min="7634" max="7635" width="2.625" style="31" customWidth="1"/>
    <col min="7636" max="7636" width="10.5" style="31" customWidth="1"/>
    <col min="7637" max="7637" width="17.875" style="31" customWidth="1"/>
    <col min="7638" max="7638" width="21.625" style="31" customWidth="1"/>
    <col min="7639" max="7639" width="2.125" style="31" customWidth="1"/>
    <col min="7640" max="7640" width="17.875" style="31" customWidth="1"/>
    <col min="7641" max="7641" width="16.375" style="31" customWidth="1"/>
    <col min="7642" max="7642" width="11.625" style="31" customWidth="1"/>
    <col min="7643" max="7643" width="10.5" style="31" customWidth="1"/>
    <col min="7644" max="7889" width="9" style="31"/>
    <col min="7890" max="7891" width="2.625" style="31" customWidth="1"/>
    <col min="7892" max="7892" width="10.5" style="31" customWidth="1"/>
    <col min="7893" max="7893" width="17.875" style="31" customWidth="1"/>
    <col min="7894" max="7894" width="21.625" style="31" customWidth="1"/>
    <col min="7895" max="7895" width="2.125" style="31" customWidth="1"/>
    <col min="7896" max="7896" width="17.875" style="31" customWidth="1"/>
    <col min="7897" max="7897" width="16.375" style="31" customWidth="1"/>
    <col min="7898" max="7898" width="11.625" style="31" customWidth="1"/>
    <col min="7899" max="7899" width="10.5" style="31" customWidth="1"/>
    <col min="7900" max="8145" width="9" style="31"/>
    <col min="8146" max="8147" width="2.625" style="31" customWidth="1"/>
    <col min="8148" max="8148" width="10.5" style="31" customWidth="1"/>
    <col min="8149" max="8149" width="17.875" style="31" customWidth="1"/>
    <col min="8150" max="8150" width="21.625" style="31" customWidth="1"/>
    <col min="8151" max="8151" width="2.125" style="31" customWidth="1"/>
    <col min="8152" max="8152" width="17.875" style="31" customWidth="1"/>
    <col min="8153" max="8153" width="16.375" style="31" customWidth="1"/>
    <col min="8154" max="8154" width="11.625" style="31" customWidth="1"/>
    <col min="8155" max="8155" width="10.5" style="31" customWidth="1"/>
    <col min="8156" max="8401" width="9" style="31"/>
    <col min="8402" max="8403" width="2.625" style="31" customWidth="1"/>
    <col min="8404" max="8404" width="10.5" style="31" customWidth="1"/>
    <col min="8405" max="8405" width="17.875" style="31" customWidth="1"/>
    <col min="8406" max="8406" width="21.625" style="31" customWidth="1"/>
    <col min="8407" max="8407" width="2.125" style="31" customWidth="1"/>
    <col min="8408" max="8408" width="17.875" style="31" customWidth="1"/>
    <col min="8409" max="8409" width="16.375" style="31" customWidth="1"/>
    <col min="8410" max="8410" width="11.625" style="31" customWidth="1"/>
    <col min="8411" max="8411" width="10.5" style="31" customWidth="1"/>
    <col min="8412" max="8657" width="9" style="31"/>
    <col min="8658" max="8659" width="2.625" style="31" customWidth="1"/>
    <col min="8660" max="8660" width="10.5" style="31" customWidth="1"/>
    <col min="8661" max="8661" width="17.875" style="31" customWidth="1"/>
    <col min="8662" max="8662" width="21.625" style="31" customWidth="1"/>
    <col min="8663" max="8663" width="2.125" style="31" customWidth="1"/>
    <col min="8664" max="8664" width="17.875" style="31" customWidth="1"/>
    <col min="8665" max="8665" width="16.375" style="31" customWidth="1"/>
    <col min="8666" max="8666" width="11.625" style="31" customWidth="1"/>
    <col min="8667" max="8667" width="10.5" style="31" customWidth="1"/>
    <col min="8668" max="8913" width="9" style="31"/>
    <col min="8914" max="8915" width="2.625" style="31" customWidth="1"/>
    <col min="8916" max="8916" width="10.5" style="31" customWidth="1"/>
    <col min="8917" max="8917" width="17.875" style="31" customWidth="1"/>
    <col min="8918" max="8918" width="21.625" style="31" customWidth="1"/>
    <col min="8919" max="8919" width="2.125" style="31" customWidth="1"/>
    <col min="8920" max="8920" width="17.875" style="31" customWidth="1"/>
    <col min="8921" max="8921" width="16.375" style="31" customWidth="1"/>
    <col min="8922" max="8922" width="11.625" style="31" customWidth="1"/>
    <col min="8923" max="8923" width="10.5" style="31" customWidth="1"/>
    <col min="8924" max="9169" width="9" style="31"/>
    <col min="9170" max="9171" width="2.625" style="31" customWidth="1"/>
    <col min="9172" max="9172" width="10.5" style="31" customWidth="1"/>
    <col min="9173" max="9173" width="17.875" style="31" customWidth="1"/>
    <col min="9174" max="9174" width="21.625" style="31" customWidth="1"/>
    <col min="9175" max="9175" width="2.125" style="31" customWidth="1"/>
    <col min="9176" max="9176" width="17.875" style="31" customWidth="1"/>
    <col min="9177" max="9177" width="16.375" style="31" customWidth="1"/>
    <col min="9178" max="9178" width="11.625" style="31" customWidth="1"/>
    <col min="9179" max="9179" width="10.5" style="31" customWidth="1"/>
    <col min="9180" max="9425" width="9" style="31"/>
    <col min="9426" max="9427" width="2.625" style="31" customWidth="1"/>
    <col min="9428" max="9428" width="10.5" style="31" customWidth="1"/>
    <col min="9429" max="9429" width="17.875" style="31" customWidth="1"/>
    <col min="9430" max="9430" width="21.625" style="31" customWidth="1"/>
    <col min="9431" max="9431" width="2.125" style="31" customWidth="1"/>
    <col min="9432" max="9432" width="17.875" style="31" customWidth="1"/>
    <col min="9433" max="9433" width="16.375" style="31" customWidth="1"/>
    <col min="9434" max="9434" width="11.625" style="31" customWidth="1"/>
    <col min="9435" max="9435" width="10.5" style="31" customWidth="1"/>
    <col min="9436" max="9681" width="9" style="31"/>
    <col min="9682" max="9683" width="2.625" style="31" customWidth="1"/>
    <col min="9684" max="9684" width="10.5" style="31" customWidth="1"/>
    <col min="9685" max="9685" width="17.875" style="31" customWidth="1"/>
    <col min="9686" max="9686" width="21.625" style="31" customWidth="1"/>
    <col min="9687" max="9687" width="2.125" style="31" customWidth="1"/>
    <col min="9688" max="9688" width="17.875" style="31" customWidth="1"/>
    <col min="9689" max="9689" width="16.375" style="31" customWidth="1"/>
    <col min="9690" max="9690" width="11.625" style="31" customWidth="1"/>
    <col min="9691" max="9691" width="10.5" style="31" customWidth="1"/>
    <col min="9692" max="9937" width="9" style="31"/>
    <col min="9938" max="9939" width="2.625" style="31" customWidth="1"/>
    <col min="9940" max="9940" width="10.5" style="31" customWidth="1"/>
    <col min="9941" max="9941" width="17.875" style="31" customWidth="1"/>
    <col min="9942" max="9942" width="21.625" style="31" customWidth="1"/>
    <col min="9943" max="9943" width="2.125" style="31" customWidth="1"/>
    <col min="9944" max="9944" width="17.875" style="31" customWidth="1"/>
    <col min="9945" max="9945" width="16.375" style="31" customWidth="1"/>
    <col min="9946" max="9946" width="11.625" style="31" customWidth="1"/>
    <col min="9947" max="9947" width="10.5" style="31" customWidth="1"/>
    <col min="9948" max="10193" width="9" style="31"/>
    <col min="10194" max="10195" width="2.625" style="31" customWidth="1"/>
    <col min="10196" max="10196" width="10.5" style="31" customWidth="1"/>
    <col min="10197" max="10197" width="17.875" style="31" customWidth="1"/>
    <col min="10198" max="10198" width="21.625" style="31" customWidth="1"/>
    <col min="10199" max="10199" width="2.125" style="31" customWidth="1"/>
    <col min="10200" max="10200" width="17.875" style="31" customWidth="1"/>
    <col min="10201" max="10201" width="16.375" style="31" customWidth="1"/>
    <col min="10202" max="10202" width="11.625" style="31" customWidth="1"/>
    <col min="10203" max="10203" width="10.5" style="31" customWidth="1"/>
    <col min="10204" max="10449" width="9" style="31"/>
    <col min="10450" max="10451" width="2.625" style="31" customWidth="1"/>
    <col min="10452" max="10452" width="10.5" style="31" customWidth="1"/>
    <col min="10453" max="10453" width="17.875" style="31" customWidth="1"/>
    <col min="10454" max="10454" width="21.625" style="31" customWidth="1"/>
    <col min="10455" max="10455" width="2.125" style="31" customWidth="1"/>
    <col min="10456" max="10456" width="17.875" style="31" customWidth="1"/>
    <col min="10457" max="10457" width="16.375" style="31" customWidth="1"/>
    <col min="10458" max="10458" width="11.625" style="31" customWidth="1"/>
    <col min="10459" max="10459" width="10.5" style="31" customWidth="1"/>
    <col min="10460" max="10705" width="9" style="31"/>
    <col min="10706" max="10707" width="2.625" style="31" customWidth="1"/>
    <col min="10708" max="10708" width="10.5" style="31" customWidth="1"/>
    <col min="10709" max="10709" width="17.875" style="31" customWidth="1"/>
    <col min="10710" max="10710" width="21.625" style="31" customWidth="1"/>
    <col min="10711" max="10711" width="2.125" style="31" customWidth="1"/>
    <col min="10712" max="10712" width="17.875" style="31" customWidth="1"/>
    <col min="10713" max="10713" width="16.375" style="31" customWidth="1"/>
    <col min="10714" max="10714" width="11.625" style="31" customWidth="1"/>
    <col min="10715" max="10715" width="10.5" style="31" customWidth="1"/>
    <col min="10716" max="10961" width="9" style="31"/>
    <col min="10962" max="10963" width="2.625" style="31" customWidth="1"/>
    <col min="10964" max="10964" width="10.5" style="31" customWidth="1"/>
    <col min="10965" max="10965" width="17.875" style="31" customWidth="1"/>
    <col min="10966" max="10966" width="21.625" style="31" customWidth="1"/>
    <col min="10967" max="10967" width="2.125" style="31" customWidth="1"/>
    <col min="10968" max="10968" width="17.875" style="31" customWidth="1"/>
    <col min="10969" max="10969" width="16.375" style="31" customWidth="1"/>
    <col min="10970" max="10970" width="11.625" style="31" customWidth="1"/>
    <col min="10971" max="10971" width="10.5" style="31" customWidth="1"/>
    <col min="10972" max="11217" width="9" style="31"/>
    <col min="11218" max="11219" width="2.625" style="31" customWidth="1"/>
    <col min="11220" max="11220" width="10.5" style="31" customWidth="1"/>
    <col min="11221" max="11221" width="17.875" style="31" customWidth="1"/>
    <col min="11222" max="11222" width="21.625" style="31" customWidth="1"/>
    <col min="11223" max="11223" width="2.125" style="31" customWidth="1"/>
    <col min="11224" max="11224" width="17.875" style="31" customWidth="1"/>
    <col min="11225" max="11225" width="16.375" style="31" customWidth="1"/>
    <col min="11226" max="11226" width="11.625" style="31" customWidth="1"/>
    <col min="11227" max="11227" width="10.5" style="31" customWidth="1"/>
    <col min="11228" max="11473" width="9" style="31"/>
    <col min="11474" max="11475" width="2.625" style="31" customWidth="1"/>
    <col min="11476" max="11476" width="10.5" style="31" customWidth="1"/>
    <col min="11477" max="11477" width="17.875" style="31" customWidth="1"/>
    <col min="11478" max="11478" width="21.625" style="31" customWidth="1"/>
    <col min="11479" max="11479" width="2.125" style="31" customWidth="1"/>
    <col min="11480" max="11480" width="17.875" style="31" customWidth="1"/>
    <col min="11481" max="11481" width="16.375" style="31" customWidth="1"/>
    <col min="11482" max="11482" width="11.625" style="31" customWidth="1"/>
    <col min="11483" max="11483" width="10.5" style="31" customWidth="1"/>
    <col min="11484" max="11729" width="9" style="31"/>
    <col min="11730" max="11731" width="2.625" style="31" customWidth="1"/>
    <col min="11732" max="11732" width="10.5" style="31" customWidth="1"/>
    <col min="11733" max="11733" width="17.875" style="31" customWidth="1"/>
    <col min="11734" max="11734" width="21.625" style="31" customWidth="1"/>
    <col min="11735" max="11735" width="2.125" style="31" customWidth="1"/>
    <col min="11736" max="11736" width="17.875" style="31" customWidth="1"/>
    <col min="11737" max="11737" width="16.375" style="31" customWidth="1"/>
    <col min="11738" max="11738" width="11.625" style="31" customWidth="1"/>
    <col min="11739" max="11739" width="10.5" style="31" customWidth="1"/>
    <col min="11740" max="11985" width="9" style="31"/>
    <col min="11986" max="11987" width="2.625" style="31" customWidth="1"/>
    <col min="11988" max="11988" width="10.5" style="31" customWidth="1"/>
    <col min="11989" max="11989" width="17.875" style="31" customWidth="1"/>
    <col min="11990" max="11990" width="21.625" style="31" customWidth="1"/>
    <col min="11991" max="11991" width="2.125" style="31" customWidth="1"/>
    <col min="11992" max="11992" width="17.875" style="31" customWidth="1"/>
    <col min="11993" max="11993" width="16.375" style="31" customWidth="1"/>
    <col min="11994" max="11994" width="11.625" style="31" customWidth="1"/>
    <col min="11995" max="11995" width="10.5" style="31" customWidth="1"/>
    <col min="11996" max="12241" width="9" style="31"/>
    <col min="12242" max="12243" width="2.625" style="31" customWidth="1"/>
    <col min="12244" max="12244" width="10.5" style="31" customWidth="1"/>
    <col min="12245" max="12245" width="17.875" style="31" customWidth="1"/>
    <col min="12246" max="12246" width="21.625" style="31" customWidth="1"/>
    <col min="12247" max="12247" width="2.125" style="31" customWidth="1"/>
    <col min="12248" max="12248" width="17.875" style="31" customWidth="1"/>
    <col min="12249" max="12249" width="16.375" style="31" customWidth="1"/>
    <col min="12250" max="12250" width="11.625" style="31" customWidth="1"/>
    <col min="12251" max="12251" width="10.5" style="31" customWidth="1"/>
    <col min="12252" max="12497" width="9" style="31"/>
    <col min="12498" max="12499" width="2.625" style="31" customWidth="1"/>
    <col min="12500" max="12500" width="10.5" style="31" customWidth="1"/>
    <col min="12501" max="12501" width="17.875" style="31" customWidth="1"/>
    <col min="12502" max="12502" width="21.625" style="31" customWidth="1"/>
    <col min="12503" max="12503" width="2.125" style="31" customWidth="1"/>
    <col min="12504" max="12504" width="17.875" style="31" customWidth="1"/>
    <col min="12505" max="12505" width="16.375" style="31" customWidth="1"/>
    <col min="12506" max="12506" width="11.625" style="31" customWidth="1"/>
    <col min="12507" max="12507" width="10.5" style="31" customWidth="1"/>
    <col min="12508" max="12753" width="9" style="31"/>
    <col min="12754" max="12755" width="2.625" style="31" customWidth="1"/>
    <col min="12756" max="12756" width="10.5" style="31" customWidth="1"/>
    <col min="12757" max="12757" width="17.875" style="31" customWidth="1"/>
    <col min="12758" max="12758" width="21.625" style="31" customWidth="1"/>
    <col min="12759" max="12759" width="2.125" style="31" customWidth="1"/>
    <col min="12760" max="12760" width="17.875" style="31" customWidth="1"/>
    <col min="12761" max="12761" width="16.375" style="31" customWidth="1"/>
    <col min="12762" max="12762" width="11.625" style="31" customWidth="1"/>
    <col min="12763" max="12763" width="10.5" style="31" customWidth="1"/>
    <col min="12764" max="13009" width="9" style="31"/>
    <col min="13010" max="13011" width="2.625" style="31" customWidth="1"/>
    <col min="13012" max="13012" width="10.5" style="31" customWidth="1"/>
    <col min="13013" max="13013" width="17.875" style="31" customWidth="1"/>
    <col min="13014" max="13014" width="21.625" style="31" customWidth="1"/>
    <col min="13015" max="13015" width="2.125" style="31" customWidth="1"/>
    <col min="13016" max="13016" width="17.875" style="31" customWidth="1"/>
    <col min="13017" max="13017" width="16.375" style="31" customWidth="1"/>
    <col min="13018" max="13018" width="11.625" style="31" customWidth="1"/>
    <col min="13019" max="13019" width="10.5" style="31" customWidth="1"/>
    <col min="13020" max="13265" width="9" style="31"/>
    <col min="13266" max="13267" width="2.625" style="31" customWidth="1"/>
    <col min="13268" max="13268" width="10.5" style="31" customWidth="1"/>
    <col min="13269" max="13269" width="17.875" style="31" customWidth="1"/>
    <col min="13270" max="13270" width="21.625" style="31" customWidth="1"/>
    <col min="13271" max="13271" width="2.125" style="31" customWidth="1"/>
    <col min="13272" max="13272" width="17.875" style="31" customWidth="1"/>
    <col min="13273" max="13273" width="16.375" style="31" customWidth="1"/>
    <col min="13274" max="13274" width="11.625" style="31" customWidth="1"/>
    <col min="13275" max="13275" width="10.5" style="31" customWidth="1"/>
    <col min="13276" max="13521" width="9" style="31"/>
    <col min="13522" max="13523" width="2.625" style="31" customWidth="1"/>
    <col min="13524" max="13524" width="10.5" style="31" customWidth="1"/>
    <col min="13525" max="13525" width="17.875" style="31" customWidth="1"/>
    <col min="13526" max="13526" width="21.625" style="31" customWidth="1"/>
    <col min="13527" max="13527" width="2.125" style="31" customWidth="1"/>
    <col min="13528" max="13528" width="17.875" style="31" customWidth="1"/>
    <col min="13529" max="13529" width="16.375" style="31" customWidth="1"/>
    <col min="13530" max="13530" width="11.625" style="31" customWidth="1"/>
    <col min="13531" max="13531" width="10.5" style="31" customWidth="1"/>
    <col min="13532" max="13777" width="9" style="31"/>
    <col min="13778" max="13779" width="2.625" style="31" customWidth="1"/>
    <col min="13780" max="13780" width="10.5" style="31" customWidth="1"/>
    <col min="13781" max="13781" width="17.875" style="31" customWidth="1"/>
    <col min="13782" max="13782" width="21.625" style="31" customWidth="1"/>
    <col min="13783" max="13783" width="2.125" style="31" customWidth="1"/>
    <col min="13784" max="13784" width="17.875" style="31" customWidth="1"/>
    <col min="13785" max="13785" width="16.375" style="31" customWidth="1"/>
    <col min="13786" max="13786" width="11.625" style="31" customWidth="1"/>
    <col min="13787" max="13787" width="10.5" style="31" customWidth="1"/>
    <col min="13788" max="14033" width="9" style="31"/>
    <col min="14034" max="14035" width="2.625" style="31" customWidth="1"/>
    <col min="14036" max="14036" width="10.5" style="31" customWidth="1"/>
    <col min="14037" max="14037" width="17.875" style="31" customWidth="1"/>
    <col min="14038" max="14038" width="21.625" style="31" customWidth="1"/>
    <col min="14039" max="14039" width="2.125" style="31" customWidth="1"/>
    <col min="14040" max="14040" width="17.875" style="31" customWidth="1"/>
    <col min="14041" max="14041" width="16.375" style="31" customWidth="1"/>
    <col min="14042" max="14042" width="11.625" style="31" customWidth="1"/>
    <col min="14043" max="14043" width="10.5" style="31" customWidth="1"/>
    <col min="14044" max="14289" width="9" style="31"/>
    <col min="14290" max="14291" width="2.625" style="31" customWidth="1"/>
    <col min="14292" max="14292" width="10.5" style="31" customWidth="1"/>
    <col min="14293" max="14293" width="17.875" style="31" customWidth="1"/>
    <col min="14294" max="14294" width="21.625" style="31" customWidth="1"/>
    <col min="14295" max="14295" width="2.125" style="31" customWidth="1"/>
    <col min="14296" max="14296" width="17.875" style="31" customWidth="1"/>
    <col min="14297" max="14297" width="16.375" style="31" customWidth="1"/>
    <col min="14298" max="14298" width="11.625" style="31" customWidth="1"/>
    <col min="14299" max="14299" width="10.5" style="31" customWidth="1"/>
    <col min="14300" max="14545" width="9" style="31"/>
    <col min="14546" max="14547" width="2.625" style="31" customWidth="1"/>
    <col min="14548" max="14548" width="10.5" style="31" customWidth="1"/>
    <col min="14549" max="14549" width="17.875" style="31" customWidth="1"/>
    <col min="14550" max="14550" width="21.625" style="31" customWidth="1"/>
    <col min="14551" max="14551" width="2.125" style="31" customWidth="1"/>
    <col min="14552" max="14552" width="17.875" style="31" customWidth="1"/>
    <col min="14553" max="14553" width="16.375" style="31" customWidth="1"/>
    <col min="14554" max="14554" width="11.625" style="31" customWidth="1"/>
    <col min="14555" max="14555" width="10.5" style="31" customWidth="1"/>
    <col min="14556" max="14801" width="9" style="31"/>
    <col min="14802" max="14803" width="2.625" style="31" customWidth="1"/>
    <col min="14804" max="14804" width="10.5" style="31" customWidth="1"/>
    <col min="14805" max="14805" width="17.875" style="31" customWidth="1"/>
    <col min="14806" max="14806" width="21.625" style="31" customWidth="1"/>
    <col min="14807" max="14807" width="2.125" style="31" customWidth="1"/>
    <col min="14808" max="14808" width="17.875" style="31" customWidth="1"/>
    <col min="14809" max="14809" width="16.375" style="31" customWidth="1"/>
    <col min="14810" max="14810" width="11.625" style="31" customWidth="1"/>
    <col min="14811" max="14811" width="10.5" style="31" customWidth="1"/>
    <col min="14812" max="15057" width="9" style="31"/>
    <col min="15058" max="15059" width="2.625" style="31" customWidth="1"/>
    <col min="15060" max="15060" width="10.5" style="31" customWidth="1"/>
    <col min="15061" max="15061" width="17.875" style="31" customWidth="1"/>
    <col min="15062" max="15062" width="21.625" style="31" customWidth="1"/>
    <col min="15063" max="15063" width="2.125" style="31" customWidth="1"/>
    <col min="15064" max="15064" width="17.875" style="31" customWidth="1"/>
    <col min="15065" max="15065" width="16.375" style="31" customWidth="1"/>
    <col min="15066" max="15066" width="11.625" style="31" customWidth="1"/>
    <col min="15067" max="15067" width="10.5" style="31" customWidth="1"/>
    <col min="15068" max="15313" width="9" style="31"/>
    <col min="15314" max="15315" width="2.625" style="31" customWidth="1"/>
    <col min="15316" max="15316" width="10.5" style="31" customWidth="1"/>
    <col min="15317" max="15317" width="17.875" style="31" customWidth="1"/>
    <col min="15318" max="15318" width="21.625" style="31" customWidth="1"/>
    <col min="15319" max="15319" width="2.125" style="31" customWidth="1"/>
    <col min="15320" max="15320" width="17.875" style="31" customWidth="1"/>
    <col min="15321" max="15321" width="16.375" style="31" customWidth="1"/>
    <col min="15322" max="15322" width="11.625" style="31" customWidth="1"/>
    <col min="15323" max="15323" width="10.5" style="31" customWidth="1"/>
    <col min="15324" max="15569" width="9" style="31"/>
    <col min="15570" max="15571" width="2.625" style="31" customWidth="1"/>
    <col min="15572" max="15572" width="10.5" style="31" customWidth="1"/>
    <col min="15573" max="15573" width="17.875" style="31" customWidth="1"/>
    <col min="15574" max="15574" width="21.625" style="31" customWidth="1"/>
    <col min="15575" max="15575" width="2.125" style="31" customWidth="1"/>
    <col min="15576" max="15576" width="17.875" style="31" customWidth="1"/>
    <col min="15577" max="15577" width="16.375" style="31" customWidth="1"/>
    <col min="15578" max="15578" width="11.625" style="31" customWidth="1"/>
    <col min="15579" max="15579" width="10.5" style="31" customWidth="1"/>
    <col min="15580" max="15825" width="9" style="31"/>
    <col min="15826" max="15827" width="2.625" style="31" customWidth="1"/>
    <col min="15828" max="15828" width="10.5" style="31" customWidth="1"/>
    <col min="15829" max="15829" width="17.875" style="31" customWidth="1"/>
    <col min="15830" max="15830" width="21.625" style="31" customWidth="1"/>
    <col min="15831" max="15831" width="2.125" style="31" customWidth="1"/>
    <col min="15832" max="15832" width="17.875" style="31" customWidth="1"/>
    <col min="15833" max="15833" width="16.375" style="31" customWidth="1"/>
    <col min="15834" max="15834" width="11.625" style="31" customWidth="1"/>
    <col min="15835" max="15835" width="10.5" style="31" customWidth="1"/>
    <col min="15836" max="16081" width="9" style="31"/>
    <col min="16082" max="16083" width="2.625" style="31" customWidth="1"/>
    <col min="16084" max="16084" width="10.5" style="31" customWidth="1"/>
    <col min="16085" max="16085" width="17.875" style="31" customWidth="1"/>
    <col min="16086" max="16086" width="21.625" style="31" customWidth="1"/>
    <col min="16087" max="16087" width="2.125" style="31" customWidth="1"/>
    <col min="16088" max="16088" width="17.875" style="31" customWidth="1"/>
    <col min="16089" max="16089" width="16.375" style="31" customWidth="1"/>
    <col min="16090" max="16090" width="11.625" style="31" customWidth="1"/>
    <col min="16091" max="16091" width="10.5" style="31" customWidth="1"/>
    <col min="16092" max="16384" width="9" style="31"/>
  </cols>
  <sheetData>
    <row r="1" spans="1:9" ht="30" customHeight="1" x14ac:dyDescent="0.3">
      <c r="A1" s="160" t="s">
        <v>568</v>
      </c>
      <c r="B1" s="160"/>
      <c r="C1" s="160"/>
      <c r="D1" s="160"/>
      <c r="E1" s="160"/>
      <c r="F1" s="160"/>
      <c r="G1" s="160"/>
      <c r="H1" s="160"/>
      <c r="I1" s="160"/>
    </row>
    <row r="2" spans="1:9" ht="20.100000000000001" customHeight="1" x14ac:dyDescent="0.3">
      <c r="A2" s="161" t="s">
        <v>337</v>
      </c>
      <c r="B2" s="161"/>
      <c r="C2" s="32" t="s">
        <v>723</v>
      </c>
      <c r="D2" s="33"/>
      <c r="E2" s="34"/>
      <c r="F2" s="162"/>
      <c r="G2" s="162"/>
      <c r="H2" s="35"/>
      <c r="I2" s="36"/>
    </row>
    <row r="3" spans="1:9" ht="15" customHeight="1" x14ac:dyDescent="0.3">
      <c r="A3" s="163" t="s">
        <v>334</v>
      </c>
      <c r="B3" s="164"/>
      <c r="C3" s="164"/>
      <c r="D3" s="37" t="s">
        <v>342</v>
      </c>
      <c r="E3" s="38" t="s">
        <v>630</v>
      </c>
      <c r="F3" s="39"/>
      <c r="G3" s="40"/>
      <c r="H3" s="41"/>
      <c r="I3" s="42" t="s">
        <v>512</v>
      </c>
    </row>
    <row r="4" spans="1:9" ht="15" customHeight="1" x14ac:dyDescent="0.3">
      <c r="A4" s="165" t="s">
        <v>571</v>
      </c>
      <c r="B4" s="168" t="s">
        <v>251</v>
      </c>
      <c r="C4" s="183" t="s">
        <v>725</v>
      </c>
      <c r="D4" s="43"/>
      <c r="E4" s="44"/>
      <c r="F4" s="45"/>
      <c r="G4" s="46"/>
      <c r="H4" s="47"/>
      <c r="I4" s="48"/>
    </row>
    <row r="5" spans="1:9" ht="15" customHeight="1" x14ac:dyDescent="0.3">
      <c r="A5" s="166"/>
      <c r="B5" s="169"/>
      <c r="C5" s="182" t="s">
        <v>724</v>
      </c>
      <c r="D5" s="50"/>
      <c r="E5" s="51"/>
      <c r="F5" s="52"/>
      <c r="G5" s="53"/>
      <c r="H5" s="54"/>
      <c r="I5" s="55"/>
    </row>
    <row r="6" spans="1:9" ht="15" customHeight="1" x14ac:dyDescent="0.3">
      <c r="A6" s="166"/>
      <c r="B6" s="169"/>
      <c r="C6" s="56" t="s">
        <v>555</v>
      </c>
      <c r="D6" s="57">
        <f>SUM(D4:D5)</f>
        <v>0</v>
      </c>
      <c r="E6" s="58"/>
      <c r="F6" s="59"/>
      <c r="G6" s="60"/>
      <c r="H6" s="61"/>
      <c r="I6" s="62"/>
    </row>
    <row r="7" spans="1:9" ht="15" customHeight="1" x14ac:dyDescent="0.3">
      <c r="A7" s="166"/>
      <c r="B7" s="168" t="s">
        <v>255</v>
      </c>
      <c r="C7" s="183" t="s">
        <v>726</v>
      </c>
      <c r="D7" s="43"/>
      <c r="E7" s="63"/>
      <c r="F7" s="64"/>
      <c r="G7" s="65"/>
      <c r="H7" s="66"/>
      <c r="I7" s="48"/>
    </row>
    <row r="8" spans="1:9" ht="15" customHeight="1" x14ac:dyDescent="0.3">
      <c r="A8" s="166"/>
      <c r="B8" s="169"/>
      <c r="C8" s="182" t="s">
        <v>727</v>
      </c>
      <c r="D8" s="50"/>
      <c r="E8" s="67" t="s">
        <v>526</v>
      </c>
      <c r="F8" s="68">
        <v>0.126</v>
      </c>
      <c r="G8" s="69"/>
      <c r="H8" s="70"/>
      <c r="I8" s="71"/>
    </row>
    <row r="9" spans="1:9" ht="15" customHeight="1" x14ac:dyDescent="0.3">
      <c r="A9" s="166"/>
      <c r="B9" s="170"/>
      <c r="C9" s="56" t="s">
        <v>555</v>
      </c>
      <c r="D9" s="57">
        <f>SUM(D7:D8)</f>
        <v>0</v>
      </c>
      <c r="E9" s="58"/>
      <c r="F9" s="59"/>
      <c r="G9" s="60"/>
      <c r="H9" s="61"/>
      <c r="I9" s="62"/>
    </row>
    <row r="10" spans="1:9" ht="15" customHeight="1" x14ac:dyDescent="0.3">
      <c r="A10" s="166"/>
      <c r="B10" s="169" t="s">
        <v>643</v>
      </c>
      <c r="C10" s="181" t="s">
        <v>728</v>
      </c>
      <c r="D10" s="43"/>
      <c r="E10" s="63"/>
      <c r="F10" s="72"/>
      <c r="G10" s="73"/>
      <c r="H10" s="74"/>
      <c r="I10" s="48"/>
    </row>
    <row r="11" spans="1:9" ht="15" customHeight="1" x14ac:dyDescent="0.3">
      <c r="A11" s="166"/>
      <c r="B11" s="169"/>
      <c r="C11" s="184" t="s">
        <v>738</v>
      </c>
      <c r="D11" s="185"/>
      <c r="E11" s="186"/>
      <c r="F11" s="187"/>
      <c r="G11" s="188"/>
      <c r="H11" s="189"/>
      <c r="I11" s="190"/>
    </row>
    <row r="12" spans="1:9" ht="15" customHeight="1" x14ac:dyDescent="0.3">
      <c r="A12" s="166"/>
      <c r="B12" s="169"/>
      <c r="C12" s="49" t="s">
        <v>729</v>
      </c>
      <c r="D12" s="50"/>
      <c r="E12" s="76" t="s">
        <v>520</v>
      </c>
      <c r="F12" s="77">
        <v>3.56E-2</v>
      </c>
      <c r="G12" s="78"/>
      <c r="H12" s="79"/>
      <c r="I12" s="80"/>
    </row>
    <row r="13" spans="1:9" ht="15" customHeight="1" x14ac:dyDescent="0.3">
      <c r="A13" s="166"/>
      <c r="B13" s="169"/>
      <c r="C13" s="49" t="s">
        <v>730</v>
      </c>
      <c r="D13" s="50"/>
      <c r="E13" s="76" t="s">
        <v>528</v>
      </c>
      <c r="F13" s="77">
        <v>1.01E-2</v>
      </c>
      <c r="G13" s="81"/>
      <c r="H13" s="82"/>
      <c r="I13" s="71"/>
    </row>
    <row r="14" spans="1:9" ht="15" customHeight="1" x14ac:dyDescent="0.3">
      <c r="A14" s="166"/>
      <c r="B14" s="169"/>
      <c r="C14" s="49" t="s">
        <v>731</v>
      </c>
      <c r="D14" s="50"/>
      <c r="E14" s="76" t="s">
        <v>526</v>
      </c>
      <c r="F14" s="83" t="s">
        <v>529</v>
      </c>
      <c r="G14" s="78"/>
      <c r="H14" s="84"/>
      <c r="I14" s="75" t="s">
        <v>742</v>
      </c>
    </row>
    <row r="15" spans="1:9" ht="15" customHeight="1" x14ac:dyDescent="0.3">
      <c r="A15" s="166"/>
      <c r="B15" s="169"/>
      <c r="C15" s="49" t="s">
        <v>732</v>
      </c>
      <c r="D15" s="50"/>
      <c r="E15" s="76" t="s">
        <v>515</v>
      </c>
      <c r="F15" s="83" t="s">
        <v>527</v>
      </c>
      <c r="G15" s="78"/>
      <c r="H15" s="82"/>
      <c r="I15" s="75" t="s">
        <v>742</v>
      </c>
    </row>
    <row r="16" spans="1:9" ht="15" customHeight="1" x14ac:dyDescent="0.3">
      <c r="A16" s="166"/>
      <c r="B16" s="169"/>
      <c r="C16" s="49" t="s">
        <v>733</v>
      </c>
      <c r="D16" s="50"/>
      <c r="E16" s="76" t="s">
        <v>526</v>
      </c>
      <c r="F16" s="83" t="s">
        <v>516</v>
      </c>
      <c r="G16" s="78"/>
      <c r="H16" s="79"/>
      <c r="I16" s="75" t="s">
        <v>742</v>
      </c>
    </row>
    <row r="17" spans="1:9" ht="15" customHeight="1" x14ac:dyDescent="0.3">
      <c r="A17" s="166"/>
      <c r="B17" s="169"/>
      <c r="C17" s="49" t="s">
        <v>734</v>
      </c>
      <c r="D17" s="50"/>
      <c r="E17" s="76" t="s">
        <v>526</v>
      </c>
      <c r="F17" s="85">
        <v>2.3E-2</v>
      </c>
      <c r="G17" s="86"/>
      <c r="H17" s="79"/>
      <c r="I17" s="71" t="s">
        <v>743</v>
      </c>
    </row>
    <row r="18" spans="1:9" ht="15" customHeight="1" x14ac:dyDescent="0.3">
      <c r="A18" s="166"/>
      <c r="B18" s="169"/>
      <c r="C18" s="49" t="s">
        <v>735</v>
      </c>
      <c r="D18" s="50"/>
      <c r="E18" s="87" t="s">
        <v>657</v>
      </c>
      <c r="F18" s="77">
        <v>2.9300000000000003E-2</v>
      </c>
      <c r="G18" s="81" t="s">
        <v>227</v>
      </c>
      <c r="H18" s="88">
        <v>0</v>
      </c>
      <c r="I18" s="71"/>
    </row>
    <row r="19" spans="1:9" ht="15" customHeight="1" x14ac:dyDescent="0.3">
      <c r="A19" s="166"/>
      <c r="B19" s="169"/>
      <c r="C19" s="49" t="s">
        <v>736</v>
      </c>
      <c r="D19" s="50"/>
      <c r="E19" s="76" t="s">
        <v>739</v>
      </c>
      <c r="F19" s="77" t="s">
        <v>513</v>
      </c>
      <c r="G19" s="81"/>
      <c r="H19" s="79"/>
      <c r="I19" s="90"/>
    </row>
    <row r="20" spans="1:9" ht="15" customHeight="1" x14ac:dyDescent="0.3">
      <c r="A20" s="166"/>
      <c r="B20" s="169"/>
      <c r="C20" s="49" t="s">
        <v>740</v>
      </c>
      <c r="D20" s="89"/>
      <c r="E20" s="191" t="s">
        <v>741</v>
      </c>
      <c r="F20" s="192">
        <v>0.03</v>
      </c>
      <c r="G20" s="193"/>
      <c r="H20" s="194"/>
      <c r="I20" s="90"/>
    </row>
    <row r="21" spans="1:9" ht="15" customHeight="1" x14ac:dyDescent="0.3">
      <c r="A21" s="166"/>
      <c r="B21" s="169"/>
      <c r="C21" s="49" t="s">
        <v>737</v>
      </c>
      <c r="D21" s="50"/>
      <c r="E21" s="91" t="s">
        <v>590</v>
      </c>
      <c r="F21" s="92">
        <v>5.2000000000000005E-2</v>
      </c>
      <c r="G21" s="93"/>
      <c r="H21" s="94"/>
      <c r="I21" s="71"/>
    </row>
    <row r="22" spans="1:9" ht="15" customHeight="1" x14ac:dyDescent="0.3">
      <c r="A22" s="167"/>
      <c r="B22" s="171"/>
      <c r="C22" s="56" t="s">
        <v>555</v>
      </c>
      <c r="D22" s="57">
        <f>SUM(D10:D21)</f>
        <v>0</v>
      </c>
      <c r="E22" s="58"/>
      <c r="F22" s="95"/>
      <c r="G22" s="96"/>
      <c r="H22" s="97"/>
      <c r="I22" s="62"/>
    </row>
    <row r="23" spans="1:9" ht="15" customHeight="1" x14ac:dyDescent="0.3">
      <c r="A23" s="196" t="s">
        <v>745</v>
      </c>
      <c r="B23" s="196"/>
      <c r="C23" s="197"/>
      <c r="D23" s="98"/>
      <c r="E23" s="63"/>
      <c r="F23" s="64"/>
      <c r="G23" s="65"/>
      <c r="H23" s="66"/>
      <c r="I23" s="48"/>
    </row>
    <row r="24" spans="1:9" ht="15" customHeight="1" x14ac:dyDescent="0.3">
      <c r="A24" s="99"/>
      <c r="B24" s="100"/>
      <c r="C24" s="101" t="s">
        <v>352</v>
      </c>
      <c r="D24" s="102"/>
      <c r="E24" s="67" t="s">
        <v>519</v>
      </c>
      <c r="F24" s="103">
        <v>0.06</v>
      </c>
      <c r="G24" s="104"/>
      <c r="H24" s="105"/>
      <c r="I24" s="106"/>
    </row>
    <row r="25" spans="1:9" ht="15" customHeight="1" x14ac:dyDescent="0.3">
      <c r="A25" s="99"/>
      <c r="B25" s="100"/>
      <c r="C25" s="101" t="s">
        <v>265</v>
      </c>
      <c r="D25" s="102"/>
      <c r="E25" s="67" t="s">
        <v>659</v>
      </c>
      <c r="F25" s="107">
        <v>0.15</v>
      </c>
      <c r="G25" s="108"/>
      <c r="H25" s="109"/>
      <c r="I25" s="106"/>
    </row>
    <row r="26" spans="1:9" ht="15" customHeight="1" x14ac:dyDescent="0.3">
      <c r="A26" s="198" t="s">
        <v>744</v>
      </c>
      <c r="B26" s="199"/>
      <c r="C26" s="195"/>
      <c r="D26" s="110">
        <f>ROUNDDOWN(SUM(D23:D25),-4)</f>
        <v>0</v>
      </c>
      <c r="E26" s="111"/>
      <c r="F26" s="112"/>
      <c r="G26" s="113"/>
      <c r="H26" s="114"/>
      <c r="I26" s="115"/>
    </row>
    <row r="27" spans="1:9" ht="15" customHeight="1" x14ac:dyDescent="0.3">
      <c r="A27" s="116"/>
      <c r="B27" s="117"/>
      <c r="C27" s="118" t="s">
        <v>360</v>
      </c>
      <c r="D27" s="119"/>
      <c r="E27" s="120" t="s">
        <v>344</v>
      </c>
      <c r="F27" s="121">
        <v>0.1</v>
      </c>
      <c r="G27" s="122"/>
      <c r="H27" s="123"/>
      <c r="I27" s="124"/>
    </row>
    <row r="28" spans="1:9" ht="15" customHeight="1" thickBot="1" x14ac:dyDescent="0.35">
      <c r="A28" s="158" t="s">
        <v>569</v>
      </c>
      <c r="B28" s="159"/>
      <c r="C28" s="159"/>
      <c r="D28" s="125"/>
      <c r="E28" s="126"/>
      <c r="F28" s="127"/>
      <c r="G28" s="128"/>
      <c r="H28" s="129"/>
      <c r="I28" s="130"/>
    </row>
    <row r="29" spans="1:9" ht="15" hidden="1" customHeight="1" x14ac:dyDescent="0.3">
      <c r="C29" s="101" t="s">
        <v>511</v>
      </c>
      <c r="D29" s="132" t="e">
        <f>D4+D7+D10+#REF!</f>
        <v>#REF!</v>
      </c>
      <c r="I29" s="136"/>
    </row>
    <row r="30" spans="1:9" ht="15" hidden="1" customHeight="1" x14ac:dyDescent="0.3">
      <c r="C30" s="101" t="s">
        <v>521</v>
      </c>
      <c r="D30" s="137" t="e">
        <f>(D26-D29)/D29</f>
        <v>#REF!</v>
      </c>
      <c r="E30" s="138"/>
      <c r="I30" s="136"/>
    </row>
    <row r="31" spans="1:9" ht="15" customHeight="1" x14ac:dyDescent="0.3">
      <c r="I31" s="136"/>
    </row>
    <row r="32" spans="1:9" ht="15" customHeight="1" x14ac:dyDescent="0.3">
      <c r="D32" s="139"/>
      <c r="I32" s="136"/>
    </row>
    <row r="33" spans="9:9" ht="15" customHeight="1" x14ac:dyDescent="0.3">
      <c r="I33" s="136"/>
    </row>
    <row r="34" spans="9:9" ht="15" customHeight="1" x14ac:dyDescent="0.3">
      <c r="I34" s="136"/>
    </row>
    <row r="35" spans="9:9" ht="15" customHeight="1" x14ac:dyDescent="0.3"/>
    <row r="36" spans="9:9" ht="15" customHeight="1" x14ac:dyDescent="0.3"/>
    <row r="37" spans="9:9" ht="15" customHeight="1" x14ac:dyDescent="0.3"/>
    <row r="38" spans="9:9" ht="15" customHeight="1" x14ac:dyDescent="0.3"/>
    <row r="39" spans="9:9" ht="15" customHeight="1" x14ac:dyDescent="0.3"/>
  </sheetData>
  <mergeCells count="11">
    <mergeCell ref="A28:C28"/>
    <mergeCell ref="A1:I1"/>
    <mergeCell ref="A2:B2"/>
    <mergeCell ref="F2:G2"/>
    <mergeCell ref="A3:C3"/>
    <mergeCell ref="A4:A22"/>
    <mergeCell ref="B4:B6"/>
    <mergeCell ref="B7:B9"/>
    <mergeCell ref="B10:B22"/>
    <mergeCell ref="A23:C23"/>
    <mergeCell ref="A26:C26"/>
  </mergeCells>
  <phoneticPr fontId="17" type="noConversion"/>
  <dataValidations count="1">
    <dataValidation type="list" allowBlank="1" showInputMessage="1" showErrorMessage="1" sqref="F2 H2" xr:uid="{00000000-0002-0000-0000-000000000000}">
      <formula1>#REF!</formula1>
    </dataValidation>
  </dataValidations>
  <pageMargins left="1.1808333396911621" right="0.59041666984558105" top="0.78708332777023315" bottom="0.39347222447395325" header="0" footer="0"/>
  <pageSetup paperSize="9" scale="7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22"/>
  <sheetViews>
    <sheetView zoomScaleNormal="100" zoomScaleSheetLayoutView="75" workbookViewId="0">
      <selection activeCell="A2" sqref="A2"/>
    </sheetView>
  </sheetViews>
  <sheetFormatPr defaultColWidth="9" defaultRowHeight="16.5" x14ac:dyDescent="0.3"/>
  <cols>
    <col min="1" max="1" width="40.625" style="2" customWidth="1"/>
    <col min="2" max="2" width="20.625" style="2" customWidth="1"/>
    <col min="3" max="4" width="4.625" style="2" customWidth="1"/>
    <col min="5" max="12" width="13.625" style="2" customWidth="1"/>
    <col min="13" max="13" width="12.625" style="2" customWidth="1"/>
    <col min="14" max="16" width="2.625" style="2" hidden="1" customWidth="1"/>
    <col min="17" max="19" width="1.625" style="2" hidden="1" customWidth="1"/>
    <col min="20" max="20" width="18.625" style="2" hidden="1" customWidth="1"/>
  </cols>
  <sheetData>
    <row r="1" spans="1:20" ht="30" customHeight="1" x14ac:dyDescent="0.3">
      <c r="A1" s="4" t="s">
        <v>551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0" ht="30" customHeight="1" x14ac:dyDescent="0.3">
      <c r="A2" s="200" t="s">
        <v>723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20" ht="30" customHeight="1" x14ac:dyDescent="0.3">
      <c r="A3" s="173" t="s">
        <v>553</v>
      </c>
      <c r="B3" s="173" t="s">
        <v>549</v>
      </c>
      <c r="C3" s="173" t="s">
        <v>232</v>
      </c>
      <c r="D3" s="173" t="s">
        <v>231</v>
      </c>
      <c r="E3" s="173" t="s">
        <v>371</v>
      </c>
      <c r="F3" s="173"/>
      <c r="G3" s="173" t="s">
        <v>366</v>
      </c>
      <c r="H3" s="173"/>
      <c r="I3" s="173" t="s">
        <v>548</v>
      </c>
      <c r="J3" s="173"/>
      <c r="K3" s="173" t="s">
        <v>550</v>
      </c>
      <c r="L3" s="173"/>
      <c r="M3" s="173" t="s">
        <v>373</v>
      </c>
      <c r="N3" s="172" t="s">
        <v>376</v>
      </c>
      <c r="O3" s="172" t="s">
        <v>230</v>
      </c>
      <c r="P3" s="172" t="s">
        <v>372</v>
      </c>
      <c r="Q3" s="172" t="s">
        <v>381</v>
      </c>
      <c r="R3" s="172" t="s">
        <v>365</v>
      </c>
      <c r="S3" s="172" t="s">
        <v>377</v>
      </c>
      <c r="T3" s="172" t="s">
        <v>554</v>
      </c>
    </row>
    <row r="4" spans="1:20" ht="30" customHeight="1" x14ac:dyDescent="0.3">
      <c r="A4" s="174"/>
      <c r="B4" s="174"/>
      <c r="C4" s="174"/>
      <c r="D4" s="174"/>
      <c r="E4" s="11" t="s">
        <v>364</v>
      </c>
      <c r="F4" s="11" t="s">
        <v>369</v>
      </c>
      <c r="G4" s="11" t="s">
        <v>364</v>
      </c>
      <c r="H4" s="11" t="s">
        <v>369</v>
      </c>
      <c r="I4" s="11" t="s">
        <v>364</v>
      </c>
      <c r="J4" s="11" t="s">
        <v>369</v>
      </c>
      <c r="K4" s="11" t="s">
        <v>364</v>
      </c>
      <c r="L4" s="11" t="s">
        <v>369</v>
      </c>
      <c r="M4" s="174"/>
      <c r="N4" s="172"/>
      <c r="O4" s="172"/>
      <c r="P4" s="172"/>
      <c r="Q4" s="172"/>
      <c r="R4" s="172"/>
      <c r="S4" s="172"/>
      <c r="T4" s="172"/>
    </row>
    <row r="5" spans="1:20" ht="30" customHeight="1" x14ac:dyDescent="0.3">
      <c r="A5" s="201" t="s">
        <v>746</v>
      </c>
      <c r="B5" s="12" t="s">
        <v>227</v>
      </c>
      <c r="C5" s="12" t="s">
        <v>227</v>
      </c>
      <c r="D5" s="13">
        <v>1</v>
      </c>
      <c r="E5" s="14"/>
      <c r="F5" s="14"/>
      <c r="G5" s="14"/>
      <c r="H5" s="14"/>
      <c r="I5" s="14"/>
      <c r="J5" s="14"/>
      <c r="K5" s="14"/>
      <c r="L5" s="14"/>
      <c r="M5" s="12" t="s">
        <v>227</v>
      </c>
      <c r="N5" s="3" t="s">
        <v>234</v>
      </c>
      <c r="O5" s="3" t="s">
        <v>227</v>
      </c>
      <c r="P5" s="3" t="s">
        <v>227</v>
      </c>
      <c r="Q5" s="3" t="s">
        <v>227</v>
      </c>
      <c r="R5" s="2">
        <v>1</v>
      </c>
      <c r="S5" s="3" t="s">
        <v>227</v>
      </c>
      <c r="T5" s="10"/>
    </row>
    <row r="6" spans="1:20" ht="30" customHeight="1" x14ac:dyDescent="0.3">
      <c r="A6" s="12" t="s">
        <v>558</v>
      </c>
      <c r="B6" s="12" t="s">
        <v>227</v>
      </c>
      <c r="C6" s="12" t="s">
        <v>227</v>
      </c>
      <c r="D6" s="13">
        <v>1</v>
      </c>
      <c r="E6" s="14"/>
      <c r="F6" s="14"/>
      <c r="G6" s="14"/>
      <c r="H6" s="14"/>
      <c r="I6" s="14"/>
      <c r="J6" s="14"/>
      <c r="K6" s="14"/>
      <c r="L6" s="14"/>
      <c r="M6" s="12" t="s">
        <v>227</v>
      </c>
      <c r="N6" s="3" t="s">
        <v>383</v>
      </c>
      <c r="O6" s="3" t="s">
        <v>227</v>
      </c>
      <c r="P6" s="3" t="s">
        <v>234</v>
      </c>
      <c r="Q6" s="3" t="s">
        <v>227</v>
      </c>
      <c r="R6" s="2">
        <v>2</v>
      </c>
      <c r="S6" s="3" t="s">
        <v>227</v>
      </c>
      <c r="T6" s="10"/>
    </row>
    <row r="7" spans="1:20" ht="30" customHeight="1" x14ac:dyDescent="0.3">
      <c r="A7" s="12" t="s">
        <v>567</v>
      </c>
      <c r="B7" s="12" t="s">
        <v>227</v>
      </c>
      <c r="C7" s="12" t="s">
        <v>227</v>
      </c>
      <c r="D7" s="13">
        <v>1</v>
      </c>
      <c r="E7" s="14">
        <f>공종별내역서!F7</f>
        <v>0</v>
      </c>
      <c r="F7" s="14">
        <f t="shared" ref="F5:F9" si="0">E7*D7</f>
        <v>0</v>
      </c>
      <c r="G7" s="14">
        <f>공종별내역서!H7</f>
        <v>0</v>
      </c>
      <c r="H7" s="14">
        <f t="shared" ref="H5:H9" si="1">G7*D7</f>
        <v>0</v>
      </c>
      <c r="I7" s="14">
        <f>공종별내역서!J7</f>
        <v>0</v>
      </c>
      <c r="J7" s="14">
        <f t="shared" ref="J5:J9" si="2">I7*D7</f>
        <v>0</v>
      </c>
      <c r="K7" s="14">
        <f t="shared" ref="K5:K9" si="3">E7+G7+I7</f>
        <v>0</v>
      </c>
      <c r="L7" s="14">
        <f t="shared" ref="L5:L9" si="4">F7+H7+J7</f>
        <v>0</v>
      </c>
      <c r="M7" s="12" t="s">
        <v>227</v>
      </c>
      <c r="N7" s="3" t="s">
        <v>544</v>
      </c>
      <c r="O7" s="3" t="s">
        <v>227</v>
      </c>
      <c r="P7" s="3" t="s">
        <v>383</v>
      </c>
      <c r="Q7" s="3" t="s">
        <v>227</v>
      </c>
      <c r="R7" s="2">
        <v>3</v>
      </c>
      <c r="S7" s="3" t="s">
        <v>227</v>
      </c>
      <c r="T7" s="10"/>
    </row>
    <row r="8" spans="1:20" ht="30" customHeight="1" x14ac:dyDescent="0.3">
      <c r="A8" s="201" t="s">
        <v>747</v>
      </c>
      <c r="B8" s="12" t="s">
        <v>227</v>
      </c>
      <c r="C8" s="12" t="s">
        <v>227</v>
      </c>
      <c r="D8" s="13">
        <v>1</v>
      </c>
      <c r="E8" s="14">
        <f>공종별내역서!F11</f>
        <v>0</v>
      </c>
      <c r="F8" s="14">
        <f t="shared" si="0"/>
        <v>0</v>
      </c>
      <c r="G8" s="14">
        <f>공종별내역서!H11</f>
        <v>0</v>
      </c>
      <c r="H8" s="14">
        <f t="shared" si="1"/>
        <v>0</v>
      </c>
      <c r="I8" s="14">
        <f>공종별내역서!J11</f>
        <v>0</v>
      </c>
      <c r="J8" s="14">
        <f t="shared" si="2"/>
        <v>0</v>
      </c>
      <c r="K8" s="14">
        <f t="shared" si="3"/>
        <v>0</v>
      </c>
      <c r="L8" s="14">
        <f t="shared" si="4"/>
        <v>0</v>
      </c>
      <c r="M8" s="12" t="s">
        <v>227</v>
      </c>
      <c r="N8" s="3" t="s">
        <v>536</v>
      </c>
      <c r="O8" s="3" t="s">
        <v>227</v>
      </c>
      <c r="P8" s="3" t="s">
        <v>383</v>
      </c>
      <c r="Q8" s="3" t="s">
        <v>227</v>
      </c>
      <c r="R8" s="2">
        <v>3</v>
      </c>
      <c r="S8" s="3" t="s">
        <v>227</v>
      </c>
      <c r="T8" s="10"/>
    </row>
    <row r="9" spans="1:20" ht="30" customHeight="1" x14ac:dyDescent="0.3">
      <c r="A9" s="12" t="s">
        <v>570</v>
      </c>
      <c r="B9" s="12" t="s">
        <v>227</v>
      </c>
      <c r="C9" s="12" t="s">
        <v>227</v>
      </c>
      <c r="D9" s="13">
        <v>1</v>
      </c>
      <c r="E9" s="14">
        <f>공종별내역서!F15</f>
        <v>0</v>
      </c>
      <c r="F9" s="14">
        <f t="shared" si="0"/>
        <v>0</v>
      </c>
      <c r="G9" s="14">
        <f>공종별내역서!H15</f>
        <v>0</v>
      </c>
      <c r="H9" s="14">
        <f t="shared" si="1"/>
        <v>0</v>
      </c>
      <c r="I9" s="14">
        <f>공종별내역서!J15</f>
        <v>0</v>
      </c>
      <c r="J9" s="14">
        <f t="shared" si="2"/>
        <v>0</v>
      </c>
      <c r="K9" s="14">
        <f t="shared" si="3"/>
        <v>0</v>
      </c>
      <c r="L9" s="14">
        <f t="shared" si="4"/>
        <v>0</v>
      </c>
      <c r="M9" s="12" t="s">
        <v>227</v>
      </c>
      <c r="N9" s="3" t="s">
        <v>319</v>
      </c>
      <c r="O9" s="3" t="s">
        <v>227</v>
      </c>
      <c r="P9" s="3" t="s">
        <v>383</v>
      </c>
      <c r="Q9" s="3" t="s">
        <v>227</v>
      </c>
      <c r="R9" s="2">
        <v>3</v>
      </c>
      <c r="S9" s="3" t="s">
        <v>227</v>
      </c>
      <c r="T9" s="10"/>
    </row>
    <row r="10" spans="1:20" ht="30" customHeight="1" x14ac:dyDescent="0.3">
      <c r="A10" s="201" t="s">
        <v>749</v>
      </c>
      <c r="B10" s="13"/>
      <c r="C10" s="13"/>
      <c r="D10" s="22">
        <v>1</v>
      </c>
      <c r="E10" s="13"/>
      <c r="F10" s="13"/>
      <c r="G10" s="13"/>
      <c r="H10" s="13"/>
      <c r="I10" s="13"/>
      <c r="J10" s="13"/>
      <c r="K10" s="13"/>
      <c r="L10" s="13"/>
      <c r="M10" s="13"/>
      <c r="T10" s="10"/>
    </row>
    <row r="11" spans="1:20" ht="30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T11" s="10"/>
    </row>
    <row r="12" spans="1:20" ht="30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T12" s="10"/>
    </row>
    <row r="13" spans="1:20" ht="30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T13" s="10"/>
    </row>
    <row r="14" spans="1:20" ht="30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T14" s="10"/>
    </row>
    <row r="15" spans="1:20" ht="30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10"/>
    </row>
    <row r="16" spans="1:20" ht="30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10"/>
    </row>
    <row r="17" spans="1:20" ht="30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T17" s="10"/>
    </row>
    <row r="18" spans="1:20" ht="30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T18" s="10"/>
    </row>
    <row r="19" spans="1:20" ht="30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T19" s="10"/>
    </row>
    <row r="20" spans="1:20" ht="30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T20" s="10"/>
    </row>
    <row r="21" spans="1:20" ht="30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T21" s="10"/>
    </row>
    <row r="22" spans="1:20" ht="30" customHeight="1" x14ac:dyDescent="0.3">
      <c r="A22" s="12" t="s">
        <v>557</v>
      </c>
      <c r="B22" s="13"/>
      <c r="C22" s="13"/>
      <c r="D22" s="13"/>
      <c r="E22" s="13"/>
      <c r="F22" s="14">
        <f>F5</f>
        <v>0</v>
      </c>
      <c r="G22" s="13"/>
      <c r="H22" s="14">
        <f>H5</f>
        <v>0</v>
      </c>
      <c r="I22" s="13"/>
      <c r="J22" s="14">
        <f>J5</f>
        <v>0</v>
      </c>
      <c r="K22" s="13"/>
      <c r="L22" s="14">
        <f>L5</f>
        <v>0</v>
      </c>
      <c r="M22" s="13"/>
      <c r="T22" s="10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7" type="noConversion"/>
  <pageMargins left="0.78708332777023315" right="0" top="0.39347222447395325" bottom="0.39347222447395325" header="0" footer="0"/>
  <pageSetup paperSize="9" scale="6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X19"/>
  <sheetViews>
    <sheetView zoomScaleNormal="100" zoomScaleSheetLayoutView="75" workbookViewId="0">
      <selection activeCell="A2" sqref="A2:A3"/>
    </sheetView>
  </sheetViews>
  <sheetFormatPr defaultColWidth="9" defaultRowHeight="16.5" x14ac:dyDescent="0.3"/>
  <cols>
    <col min="1" max="2" width="30.625" style="151" customWidth="1"/>
    <col min="3" max="3" width="4.625" style="151" customWidth="1"/>
    <col min="4" max="4" width="8.625" style="151" customWidth="1"/>
    <col min="5" max="12" width="13.625" style="151" customWidth="1"/>
    <col min="13" max="13" width="12.625" style="151" customWidth="1"/>
    <col min="14" max="43" width="2.625" style="151" hidden="1" customWidth="1"/>
    <col min="44" max="44" width="10.625" style="151" hidden="1" customWidth="1"/>
    <col min="45" max="46" width="1.625" style="151" hidden="1" customWidth="1"/>
    <col min="47" max="47" width="24.625" style="151" hidden="1" customWidth="1"/>
    <col min="48" max="48" width="10.625" style="151" customWidth="1"/>
    <col min="49" max="49" width="11.125" style="151" bestFit="1" customWidth="1"/>
    <col min="50" max="16384" width="9" style="152"/>
  </cols>
  <sheetData>
    <row r="1" spans="1:50" ht="30" customHeight="1" x14ac:dyDescent="0.3">
      <c r="A1" s="203" t="s">
        <v>723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50" ht="30" customHeight="1" x14ac:dyDescent="0.3">
      <c r="A2" s="176" t="s">
        <v>553</v>
      </c>
      <c r="B2" s="176" t="s">
        <v>549</v>
      </c>
      <c r="C2" s="176" t="s">
        <v>232</v>
      </c>
      <c r="D2" s="176" t="s">
        <v>231</v>
      </c>
      <c r="E2" s="176" t="s">
        <v>371</v>
      </c>
      <c r="F2" s="176"/>
      <c r="G2" s="176" t="s">
        <v>366</v>
      </c>
      <c r="H2" s="176"/>
      <c r="I2" s="176" t="s">
        <v>548</v>
      </c>
      <c r="J2" s="176"/>
      <c r="K2" s="176" t="s">
        <v>550</v>
      </c>
      <c r="L2" s="176"/>
      <c r="M2" s="176" t="s">
        <v>373</v>
      </c>
      <c r="N2" s="175" t="s">
        <v>375</v>
      </c>
      <c r="O2" s="175" t="s">
        <v>230</v>
      </c>
      <c r="P2" s="175" t="s">
        <v>238</v>
      </c>
      <c r="Q2" s="175" t="s">
        <v>376</v>
      </c>
      <c r="R2" s="175" t="s">
        <v>236</v>
      </c>
      <c r="S2" s="175" t="s">
        <v>224</v>
      </c>
      <c r="T2" s="175" t="s">
        <v>226</v>
      </c>
      <c r="U2" s="175" t="s">
        <v>379</v>
      </c>
      <c r="V2" s="175" t="s">
        <v>408</v>
      </c>
      <c r="W2" s="175" t="s">
        <v>235</v>
      </c>
      <c r="X2" s="175" t="s">
        <v>378</v>
      </c>
      <c r="Y2" s="175" t="s">
        <v>343</v>
      </c>
      <c r="Z2" s="175" t="s">
        <v>357</v>
      </c>
      <c r="AA2" s="175" t="s">
        <v>368</v>
      </c>
      <c r="AB2" s="175" t="s">
        <v>367</v>
      </c>
      <c r="AC2" s="175" t="s">
        <v>380</v>
      </c>
      <c r="AD2" s="175" t="s">
        <v>363</v>
      </c>
      <c r="AE2" s="175" t="s">
        <v>362</v>
      </c>
      <c r="AF2" s="175" t="s">
        <v>355</v>
      </c>
      <c r="AG2" s="175" t="s">
        <v>382</v>
      </c>
      <c r="AH2" s="175" t="s">
        <v>356</v>
      </c>
      <c r="AI2" s="175" t="s">
        <v>361</v>
      </c>
      <c r="AJ2" s="175" t="s">
        <v>384</v>
      </c>
      <c r="AK2" s="175" t="s">
        <v>359</v>
      </c>
      <c r="AL2" s="175" t="s">
        <v>404</v>
      </c>
      <c r="AM2" s="175" t="s">
        <v>409</v>
      </c>
      <c r="AN2" s="175" t="s">
        <v>388</v>
      </c>
      <c r="AO2" s="175" t="s">
        <v>370</v>
      </c>
      <c r="AP2" s="175" t="s">
        <v>358</v>
      </c>
      <c r="AQ2" s="175" t="s">
        <v>392</v>
      </c>
      <c r="AR2" s="175" t="s">
        <v>394</v>
      </c>
      <c r="AS2" s="175" t="s">
        <v>381</v>
      </c>
      <c r="AT2" s="175" t="s">
        <v>365</v>
      </c>
      <c r="AU2" s="175" t="s">
        <v>374</v>
      </c>
      <c r="AV2" s="175"/>
    </row>
    <row r="3" spans="1:50" ht="30" customHeight="1" x14ac:dyDescent="0.3">
      <c r="A3" s="176"/>
      <c r="B3" s="176"/>
      <c r="C3" s="176"/>
      <c r="D3" s="176"/>
      <c r="E3" s="153" t="s">
        <v>364</v>
      </c>
      <c r="F3" s="153" t="s">
        <v>369</v>
      </c>
      <c r="G3" s="153" t="s">
        <v>364</v>
      </c>
      <c r="H3" s="153" t="s">
        <v>369</v>
      </c>
      <c r="I3" s="153" t="s">
        <v>364</v>
      </c>
      <c r="J3" s="153" t="s">
        <v>369</v>
      </c>
      <c r="K3" s="153" t="s">
        <v>364</v>
      </c>
      <c r="L3" s="153" t="s">
        <v>369</v>
      </c>
      <c r="M3" s="176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</row>
    <row r="4" spans="1:50" ht="30" customHeight="1" x14ac:dyDescent="0.3">
      <c r="A4" s="154" t="s">
        <v>567</v>
      </c>
      <c r="B4" s="154" t="s">
        <v>227</v>
      </c>
      <c r="C4" s="155"/>
      <c r="D4" s="155"/>
      <c r="E4" s="156"/>
      <c r="F4" s="156"/>
      <c r="G4" s="156"/>
      <c r="H4" s="156"/>
      <c r="I4" s="156"/>
      <c r="J4" s="156"/>
      <c r="K4" s="156"/>
      <c r="L4" s="156"/>
      <c r="M4" s="155"/>
      <c r="Q4" s="157" t="s">
        <v>544</v>
      </c>
    </row>
    <row r="5" spans="1:50" ht="30" customHeight="1" x14ac:dyDescent="0.3">
      <c r="A5" s="202" t="s">
        <v>748</v>
      </c>
      <c r="B5" s="154"/>
      <c r="C5" s="154"/>
      <c r="D5" s="155"/>
      <c r="E5" s="156">
        <f>TRUNC(일위대가목록!E4,0)</f>
        <v>0</v>
      </c>
      <c r="F5" s="156">
        <f>TRUNC(E5*D5,0)</f>
        <v>0</v>
      </c>
      <c r="G5" s="156"/>
      <c r="H5" s="156">
        <f>TRUNC(G5*D5,0)</f>
        <v>0</v>
      </c>
      <c r="I5" s="156"/>
      <c r="J5" s="156">
        <f>TRUNC(I5*D5,0)</f>
        <v>0</v>
      </c>
      <c r="K5" s="156">
        <f t="shared" ref="K5:L6" si="0">TRUNC(E5+G5+I5,0)</f>
        <v>0</v>
      </c>
      <c r="L5" s="156">
        <f t="shared" si="0"/>
        <v>0</v>
      </c>
      <c r="M5" s="154"/>
      <c r="N5" s="157" t="s">
        <v>54</v>
      </c>
      <c r="O5" s="157" t="s">
        <v>227</v>
      </c>
      <c r="P5" s="157" t="s">
        <v>227</v>
      </c>
      <c r="Q5" s="157" t="s">
        <v>544</v>
      </c>
      <c r="R5" s="157" t="s">
        <v>228</v>
      </c>
      <c r="S5" s="157" t="s">
        <v>237</v>
      </c>
      <c r="T5" s="157" t="s">
        <v>237</v>
      </c>
      <c r="AR5" s="157" t="s">
        <v>227</v>
      </c>
      <c r="AS5" s="157" t="s">
        <v>227</v>
      </c>
      <c r="AU5" s="157" t="s">
        <v>186</v>
      </c>
    </row>
    <row r="6" spans="1:50" ht="30" customHeight="1" x14ac:dyDescent="0.3">
      <c r="A6" s="202" t="s">
        <v>748</v>
      </c>
      <c r="B6" s="154"/>
      <c r="C6" s="154"/>
      <c r="D6" s="155"/>
      <c r="E6" s="156">
        <f>TRUNC(일위대가목록!E6,0)</f>
        <v>0</v>
      </c>
      <c r="F6" s="156">
        <f>TRUNC(E6*D6,0)</f>
        <v>0</v>
      </c>
      <c r="G6" s="156"/>
      <c r="H6" s="156">
        <f>TRUNC(G6*D6,0)</f>
        <v>0</v>
      </c>
      <c r="I6" s="156"/>
      <c r="J6" s="156">
        <f>TRUNC(I6*D6,0)</f>
        <v>0</v>
      </c>
      <c r="K6" s="156">
        <f t="shared" si="0"/>
        <v>0</v>
      </c>
      <c r="L6" s="156">
        <f t="shared" si="0"/>
        <v>0</v>
      </c>
      <c r="M6" s="154"/>
      <c r="N6" s="157" t="s">
        <v>50</v>
      </c>
      <c r="O6" s="157" t="s">
        <v>227</v>
      </c>
      <c r="P6" s="157" t="s">
        <v>227</v>
      </c>
      <c r="Q6" s="157" t="s">
        <v>544</v>
      </c>
      <c r="R6" s="157" t="s">
        <v>228</v>
      </c>
      <c r="S6" s="157" t="s">
        <v>237</v>
      </c>
      <c r="T6" s="157" t="s">
        <v>237</v>
      </c>
      <c r="AR6" s="157" t="s">
        <v>227</v>
      </c>
      <c r="AS6" s="157" t="s">
        <v>227</v>
      </c>
      <c r="AU6" s="157" t="s">
        <v>185</v>
      </c>
    </row>
    <row r="7" spans="1:50" ht="30" customHeight="1" x14ac:dyDescent="0.3">
      <c r="A7" s="154" t="s">
        <v>557</v>
      </c>
      <c r="B7" s="155"/>
      <c r="C7" s="155"/>
      <c r="D7" s="155"/>
      <c r="E7" s="156"/>
      <c r="F7" s="156">
        <f>SUMIF(Q5:Q6,"010101",F5:F6)</f>
        <v>0</v>
      </c>
      <c r="G7" s="156"/>
      <c r="H7" s="156">
        <f>SUMIF(Q5:Q6,"010101",H5:H6)</f>
        <v>0</v>
      </c>
      <c r="I7" s="156"/>
      <c r="J7" s="156">
        <f>SUMIF(Q5:Q6,"010101",J5:J6)</f>
        <v>0</v>
      </c>
      <c r="K7" s="156"/>
      <c r="L7" s="156">
        <f>SUMIF(Q5:Q6,"010101",L5:L6)</f>
        <v>0</v>
      </c>
      <c r="M7" s="155"/>
      <c r="N7" s="151" t="s">
        <v>412</v>
      </c>
    </row>
    <row r="8" spans="1:50" ht="30" customHeight="1" x14ac:dyDescent="0.3">
      <c r="A8" s="202" t="s">
        <v>747</v>
      </c>
      <c r="B8" s="154" t="s">
        <v>227</v>
      </c>
      <c r="C8" s="155"/>
      <c r="D8" s="155"/>
      <c r="E8" s="156"/>
      <c r="F8" s="156"/>
      <c r="G8" s="156"/>
      <c r="H8" s="156"/>
      <c r="I8" s="156"/>
      <c r="J8" s="156"/>
      <c r="K8" s="156"/>
      <c r="L8" s="156"/>
      <c r="M8" s="155"/>
      <c r="Q8" s="157" t="s">
        <v>536</v>
      </c>
    </row>
    <row r="9" spans="1:50" ht="30" customHeight="1" x14ac:dyDescent="0.3">
      <c r="A9" s="202" t="s">
        <v>748</v>
      </c>
      <c r="B9" s="154"/>
      <c r="C9" s="154"/>
      <c r="D9" s="155"/>
      <c r="E9" s="156"/>
      <c r="F9" s="156">
        <f>TRUNC(E9*D9,0)</f>
        <v>0</v>
      </c>
      <c r="G9" s="156"/>
      <c r="H9" s="156">
        <f>TRUNC(G9*D9,0)</f>
        <v>0</v>
      </c>
      <c r="I9" s="156">
        <f>TRUNC(단가대비표!V19,0)</f>
        <v>0</v>
      </c>
      <c r="J9" s="156">
        <f>TRUNC(I9*D9,0)</f>
        <v>0</v>
      </c>
      <c r="K9" s="156">
        <f>TRUNC(E9+G9+I9,0)</f>
        <v>0</v>
      </c>
      <c r="L9" s="156">
        <f>TRUNC(F9+H9+J9,0)</f>
        <v>0</v>
      </c>
      <c r="M9" s="154" t="s">
        <v>227</v>
      </c>
      <c r="N9" s="157" t="s">
        <v>203</v>
      </c>
      <c r="O9" s="157" t="s">
        <v>227</v>
      </c>
      <c r="P9" s="157" t="s">
        <v>227</v>
      </c>
      <c r="Q9" s="157" t="s">
        <v>536</v>
      </c>
      <c r="R9" s="157" t="s">
        <v>237</v>
      </c>
      <c r="S9" s="157" t="s">
        <v>237</v>
      </c>
      <c r="T9" s="157" t="s">
        <v>228</v>
      </c>
      <c r="AR9" s="157" t="s">
        <v>227</v>
      </c>
      <c r="AS9" s="157" t="s">
        <v>227</v>
      </c>
      <c r="AU9" s="157" t="s">
        <v>77</v>
      </c>
      <c r="AX9" s="151"/>
    </row>
    <row r="10" spans="1:50" ht="30" customHeight="1" x14ac:dyDescent="0.3">
      <c r="A10" s="202" t="s">
        <v>748</v>
      </c>
      <c r="B10" s="154"/>
      <c r="C10" s="154"/>
      <c r="D10" s="155"/>
      <c r="E10" s="156"/>
      <c r="F10" s="156">
        <f>TRUNC(E10*D10,0)</f>
        <v>0</v>
      </c>
      <c r="G10" s="156"/>
      <c r="H10" s="156">
        <f>TRUNC(G10*D10,0)</f>
        <v>0</v>
      </c>
      <c r="I10" s="156"/>
      <c r="J10" s="156">
        <f>TRUNC(I10*D10,0)</f>
        <v>0</v>
      </c>
      <c r="K10" s="156">
        <f>TRUNC(E10+G10+I10,0)</f>
        <v>0</v>
      </c>
      <c r="L10" s="156">
        <f>TRUNC(F10+H10+J10,0)</f>
        <v>0</v>
      </c>
      <c r="M10" s="154"/>
      <c r="N10" s="157" t="s">
        <v>47</v>
      </c>
      <c r="O10" s="157" t="s">
        <v>227</v>
      </c>
      <c r="P10" s="157" t="s">
        <v>227</v>
      </c>
      <c r="Q10" s="157" t="s">
        <v>536</v>
      </c>
      <c r="R10" s="157" t="s">
        <v>228</v>
      </c>
      <c r="S10" s="157" t="s">
        <v>237</v>
      </c>
      <c r="T10" s="157" t="s">
        <v>237</v>
      </c>
      <c r="AR10" s="157" t="s">
        <v>227</v>
      </c>
      <c r="AS10" s="157" t="s">
        <v>227</v>
      </c>
      <c r="AU10" s="157" t="s">
        <v>187</v>
      </c>
      <c r="AX10" s="151"/>
    </row>
    <row r="11" spans="1:50" ht="30" customHeight="1" x14ac:dyDescent="0.3">
      <c r="A11" s="154" t="s">
        <v>557</v>
      </c>
      <c r="B11" s="155"/>
      <c r="C11" s="155"/>
      <c r="D11" s="155"/>
      <c r="E11" s="156"/>
      <c r="F11" s="156">
        <f>SUMIF(Q9:Q10,"010102",F9:F10)</f>
        <v>0</v>
      </c>
      <c r="G11" s="156"/>
      <c r="H11" s="156">
        <f>SUMIF(Q9:Q10,"010102",H9:H10)</f>
        <v>0</v>
      </c>
      <c r="I11" s="156"/>
      <c r="J11" s="156">
        <f>SUMIF(Q9:Q10,"010102",J9:J10)</f>
        <v>0</v>
      </c>
      <c r="K11" s="156"/>
      <c r="L11" s="156">
        <f>SUMIF(Q9:Q10,"010102",L9:L10)</f>
        <v>0</v>
      </c>
      <c r="M11" s="155"/>
      <c r="N11" s="151" t="s">
        <v>412</v>
      </c>
    </row>
    <row r="12" spans="1:50" ht="30" customHeight="1" x14ac:dyDescent="0.3">
      <c r="A12" s="154" t="s">
        <v>570</v>
      </c>
      <c r="B12" s="154" t="s">
        <v>227</v>
      </c>
      <c r="C12" s="155"/>
      <c r="D12" s="155"/>
      <c r="E12" s="156"/>
      <c r="F12" s="156"/>
      <c r="G12" s="156"/>
      <c r="H12" s="156"/>
      <c r="I12" s="156"/>
      <c r="J12" s="156"/>
      <c r="K12" s="156"/>
      <c r="L12" s="156"/>
      <c r="M12" s="155"/>
      <c r="Q12" s="157" t="s">
        <v>319</v>
      </c>
    </row>
    <row r="13" spans="1:50" ht="30" customHeight="1" x14ac:dyDescent="0.3">
      <c r="A13" s="202" t="s">
        <v>748</v>
      </c>
      <c r="B13" s="154"/>
      <c r="C13" s="154"/>
      <c r="D13" s="155"/>
      <c r="E13" s="156"/>
      <c r="F13" s="156">
        <f t="shared" ref="F13:F14" si="1">TRUNC(E13*D13,0)</f>
        <v>0</v>
      </c>
      <c r="G13" s="156"/>
      <c r="H13" s="156">
        <f t="shared" ref="H13:H14" si="2">TRUNC(G13*D13,0)</f>
        <v>0</v>
      </c>
      <c r="I13" s="156">
        <f>TRUNC(일위대가목록!G8,0)</f>
        <v>0</v>
      </c>
      <c r="J13" s="156">
        <f t="shared" ref="J13:J14" si="3">TRUNC(I13*D13,0)</f>
        <v>0</v>
      </c>
      <c r="K13" s="156">
        <f t="shared" ref="K13:L14" si="4">TRUNC(E13+G13+I13,0)</f>
        <v>0</v>
      </c>
      <c r="L13" s="156">
        <f t="shared" si="4"/>
        <v>0</v>
      </c>
      <c r="M13" s="154"/>
      <c r="N13" s="157"/>
      <c r="O13" s="157"/>
      <c r="P13" s="157"/>
      <c r="Q13" s="157"/>
      <c r="R13" s="157"/>
      <c r="S13" s="157"/>
      <c r="T13" s="157"/>
      <c r="AR13" s="157"/>
      <c r="AS13" s="157"/>
      <c r="AU13" s="157"/>
    </row>
    <row r="14" spans="1:50" ht="30" customHeight="1" x14ac:dyDescent="0.3">
      <c r="A14" s="202" t="s">
        <v>748</v>
      </c>
      <c r="B14" s="154"/>
      <c r="C14" s="154"/>
      <c r="D14" s="155"/>
      <c r="E14" s="156"/>
      <c r="F14" s="156">
        <f t="shared" si="1"/>
        <v>0</v>
      </c>
      <c r="G14" s="156"/>
      <c r="H14" s="156">
        <f t="shared" si="2"/>
        <v>0</v>
      </c>
      <c r="I14" s="156">
        <f>TRUNC(일위대가목록!G13,0)</f>
        <v>0</v>
      </c>
      <c r="J14" s="156">
        <f t="shared" si="3"/>
        <v>0</v>
      </c>
      <c r="K14" s="156">
        <f t="shared" si="4"/>
        <v>0</v>
      </c>
      <c r="L14" s="156">
        <f t="shared" si="4"/>
        <v>0</v>
      </c>
      <c r="M14" s="154"/>
      <c r="N14" s="157"/>
      <c r="O14" s="157"/>
      <c r="P14" s="157"/>
      <c r="Q14" s="157"/>
      <c r="R14" s="157"/>
      <c r="S14" s="157"/>
      <c r="T14" s="157"/>
      <c r="AR14" s="157"/>
      <c r="AS14" s="157"/>
      <c r="AU14" s="157"/>
    </row>
    <row r="15" spans="1:50" ht="30" customHeight="1" x14ac:dyDescent="0.3">
      <c r="A15" s="154" t="s">
        <v>557</v>
      </c>
      <c r="B15" s="155"/>
      <c r="C15" s="155"/>
      <c r="D15" s="155"/>
      <c r="E15" s="156"/>
      <c r="F15" s="156">
        <f>SUM(F13:F14)</f>
        <v>0</v>
      </c>
      <c r="G15" s="156"/>
      <c r="H15" s="156">
        <f>SUM(H13:H14)</f>
        <v>0</v>
      </c>
      <c r="I15" s="156"/>
      <c r="J15" s="156">
        <f>SUM(J13:J14)</f>
        <v>0</v>
      </c>
      <c r="K15" s="156"/>
      <c r="L15" s="156">
        <f>SUM(L13:L14)</f>
        <v>0</v>
      </c>
      <c r="M15" s="155"/>
      <c r="N15" s="151" t="s">
        <v>412</v>
      </c>
    </row>
    <row r="16" spans="1:50" ht="30" customHeight="1" x14ac:dyDescent="0.3">
      <c r="A16" s="202" t="s">
        <v>749</v>
      </c>
      <c r="B16" s="154" t="s">
        <v>227</v>
      </c>
      <c r="C16" s="155"/>
      <c r="D16" s="155"/>
      <c r="E16" s="156"/>
      <c r="F16" s="156"/>
      <c r="G16" s="156"/>
      <c r="H16" s="156"/>
      <c r="I16" s="156"/>
      <c r="J16" s="156"/>
      <c r="K16" s="156"/>
      <c r="L16" s="156"/>
      <c r="M16" s="155"/>
      <c r="Q16" s="157" t="s">
        <v>535</v>
      </c>
    </row>
    <row r="17" spans="1:47" ht="30" customHeight="1" x14ac:dyDescent="0.3">
      <c r="A17" s="202" t="s">
        <v>748</v>
      </c>
      <c r="B17" s="154"/>
      <c r="C17" s="154"/>
      <c r="D17" s="155"/>
      <c r="E17" s="156"/>
      <c r="F17" s="156">
        <f>TRUNC(E17*D17,0)</f>
        <v>0</v>
      </c>
      <c r="G17" s="156"/>
      <c r="H17" s="156">
        <f>TRUNC(G17*D17,0)</f>
        <v>0</v>
      </c>
      <c r="I17" s="156"/>
      <c r="J17" s="156">
        <f>TRUNC(I17*D17,0)</f>
        <v>0</v>
      </c>
      <c r="K17" s="156">
        <f t="shared" ref="K17:L18" si="5">TRUNC(E17+G17+I17,0)</f>
        <v>0</v>
      </c>
      <c r="L17" s="156">
        <f t="shared" si="5"/>
        <v>0</v>
      </c>
      <c r="M17" s="154"/>
      <c r="N17" s="157" t="s">
        <v>23</v>
      </c>
      <c r="O17" s="157" t="s">
        <v>227</v>
      </c>
      <c r="P17" s="157" t="s">
        <v>227</v>
      </c>
      <c r="Q17" s="157" t="s">
        <v>535</v>
      </c>
      <c r="R17" s="157" t="s">
        <v>228</v>
      </c>
      <c r="S17" s="157" t="s">
        <v>237</v>
      </c>
      <c r="T17" s="157" t="s">
        <v>237</v>
      </c>
      <c r="AR17" s="157" t="s">
        <v>227</v>
      </c>
      <c r="AS17" s="157" t="s">
        <v>227</v>
      </c>
      <c r="AU17" s="157" t="s">
        <v>188</v>
      </c>
    </row>
    <row r="18" spans="1:47" ht="30" customHeight="1" x14ac:dyDescent="0.3">
      <c r="A18" s="202" t="s">
        <v>748</v>
      </c>
      <c r="B18" s="154"/>
      <c r="C18" s="154"/>
      <c r="D18" s="155"/>
      <c r="E18" s="156"/>
      <c r="F18" s="156">
        <f>TRUNC(E18*D18,0)</f>
        <v>0</v>
      </c>
      <c r="G18" s="156"/>
      <c r="H18" s="156">
        <f>TRUNC(G18*D18,0)</f>
        <v>0</v>
      </c>
      <c r="I18" s="156"/>
      <c r="J18" s="156">
        <f>TRUNC(I18*D18,0)</f>
        <v>0</v>
      </c>
      <c r="K18" s="156">
        <f t="shared" si="5"/>
        <v>0</v>
      </c>
      <c r="L18" s="156">
        <f t="shared" si="5"/>
        <v>0</v>
      </c>
      <c r="M18" s="154"/>
      <c r="N18" s="157" t="s">
        <v>210</v>
      </c>
      <c r="O18" s="157" t="s">
        <v>227</v>
      </c>
      <c r="P18" s="157" t="s">
        <v>227</v>
      </c>
      <c r="Q18" s="157" t="s">
        <v>535</v>
      </c>
      <c r="R18" s="157" t="s">
        <v>237</v>
      </c>
      <c r="S18" s="157" t="s">
        <v>237</v>
      </c>
      <c r="T18" s="157" t="s">
        <v>228</v>
      </c>
      <c r="AR18" s="157" t="s">
        <v>227</v>
      </c>
      <c r="AS18" s="157" t="s">
        <v>227</v>
      </c>
      <c r="AU18" s="157" t="s">
        <v>68</v>
      </c>
    </row>
    <row r="19" spans="1:47" ht="30" customHeight="1" x14ac:dyDescent="0.3">
      <c r="A19" s="154" t="s">
        <v>557</v>
      </c>
      <c r="B19" s="155"/>
      <c r="C19" s="155"/>
      <c r="D19" s="155"/>
      <c r="E19" s="156"/>
      <c r="F19" s="156"/>
      <c r="G19" s="156"/>
      <c r="H19" s="156"/>
      <c r="I19" s="156"/>
      <c r="J19" s="156"/>
      <c r="K19" s="156"/>
      <c r="L19" s="156"/>
      <c r="M19" s="155"/>
      <c r="N19" s="151" t="s">
        <v>412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17" type="noConversion"/>
  <pageMargins left="0.78708332777023315" right="0" top="0.39347222447395325" bottom="0.39347222447395325" header="0" footer="0"/>
  <pageSetup paperSize="9" scale="64" fitToHeight="0" orientation="landscape"/>
  <rowBreaks count="5" manualBreakCount="5">
    <brk id="99" max="1048575" man="1"/>
    <brk id="123" max="1048575" man="1"/>
    <brk id="147" max="1048575" man="1"/>
    <brk id="171" max="1048575" man="1"/>
    <brk id="195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N68"/>
  <sheetViews>
    <sheetView topLeftCell="B34" zoomScaleNormal="100" zoomScaleSheetLayoutView="75" workbookViewId="0">
      <selection activeCell="F52" sqref="F52"/>
    </sheetView>
  </sheetViews>
  <sheetFormatPr defaultColWidth="9" defaultRowHeight="16.5" x14ac:dyDescent="0.3"/>
  <cols>
    <col min="1" max="1" width="11.625" style="2" hidden="1" customWidth="1"/>
    <col min="2" max="2" width="37.75" style="2" bestFit="1" customWidth="1"/>
    <col min="3" max="3" width="30.625" style="2" customWidth="1"/>
    <col min="4" max="4" width="4.625" style="2" customWidth="1"/>
    <col min="5" max="8" width="13.625" style="2" customWidth="1"/>
    <col min="9" max="9" width="8.625" style="2" customWidth="1"/>
    <col min="10" max="10" width="12.625" style="2" customWidth="1"/>
    <col min="11" max="12" width="2.625" style="2" hidden="1" customWidth="1"/>
    <col min="13" max="13" width="20.625" style="2" customWidth="1"/>
    <col min="14" max="14" width="2.625" style="2" hidden="1" customWidth="1"/>
  </cols>
  <sheetData>
    <row r="1" spans="1:14" ht="30" customHeight="1" x14ac:dyDescent="0.3">
      <c r="A1" s="5"/>
      <c r="B1" s="4" t="s">
        <v>581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ht="30" customHeight="1" x14ac:dyDescent="0.3">
      <c r="A2" s="16"/>
      <c r="B2" s="17" t="s">
        <v>627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4" ht="30" customHeight="1" x14ac:dyDescent="0.3">
      <c r="A3" s="9" t="s">
        <v>345</v>
      </c>
      <c r="B3" s="9" t="s">
        <v>553</v>
      </c>
      <c r="C3" s="9" t="s">
        <v>549</v>
      </c>
      <c r="D3" s="9" t="s">
        <v>232</v>
      </c>
      <c r="E3" s="9" t="s">
        <v>390</v>
      </c>
      <c r="F3" s="9" t="s">
        <v>333</v>
      </c>
      <c r="G3" s="9" t="s">
        <v>329</v>
      </c>
      <c r="H3" s="9" t="s">
        <v>413</v>
      </c>
      <c r="I3" s="9" t="s">
        <v>332</v>
      </c>
      <c r="J3" s="9" t="s">
        <v>578</v>
      </c>
      <c r="K3" s="9" t="s">
        <v>405</v>
      </c>
      <c r="L3" s="9" t="s">
        <v>244</v>
      </c>
      <c r="M3" s="9" t="s">
        <v>411</v>
      </c>
      <c r="N3" s="3" t="s">
        <v>398</v>
      </c>
    </row>
    <row r="4" spans="1:14" ht="30" customHeight="1" x14ac:dyDescent="0.3">
      <c r="A4" s="15" t="s">
        <v>54</v>
      </c>
      <c r="B4" s="15" t="s">
        <v>313</v>
      </c>
      <c r="C4" s="15" t="s">
        <v>689</v>
      </c>
      <c r="D4" s="15" t="s">
        <v>245</v>
      </c>
      <c r="E4" s="25">
        <f>일위대가!F7</f>
        <v>0</v>
      </c>
      <c r="F4" s="25">
        <f>일위대가!H7</f>
        <v>0</v>
      </c>
      <c r="G4" s="25">
        <f>일위대가!J7</f>
        <v>923648</v>
      </c>
      <c r="H4" s="25">
        <f t="shared" ref="H4:H47" si="0">E4+F4+G4</f>
        <v>923648</v>
      </c>
      <c r="I4" s="15" t="s">
        <v>320</v>
      </c>
      <c r="J4" s="15" t="s">
        <v>227</v>
      </c>
      <c r="K4" s="15" t="s">
        <v>227</v>
      </c>
      <c r="L4" s="15" t="s">
        <v>227</v>
      </c>
      <c r="M4" s="15" t="s">
        <v>414</v>
      </c>
      <c r="N4" s="3" t="s">
        <v>227</v>
      </c>
    </row>
    <row r="5" spans="1:14" ht="30" customHeight="1" x14ac:dyDescent="0.3">
      <c r="A5" s="15" t="s">
        <v>48</v>
      </c>
      <c r="B5" s="15" t="s">
        <v>313</v>
      </c>
      <c r="C5" s="15" t="s">
        <v>634</v>
      </c>
      <c r="D5" s="15" t="s">
        <v>245</v>
      </c>
      <c r="E5" s="25">
        <f>일위대가!F12</f>
        <v>0</v>
      </c>
      <c r="F5" s="25">
        <f>일위대가!H12</f>
        <v>0</v>
      </c>
      <c r="G5" s="25">
        <f>일위대가!J12</f>
        <v>702472</v>
      </c>
      <c r="H5" s="25">
        <f t="shared" si="0"/>
        <v>702472</v>
      </c>
      <c r="I5" s="15" t="s">
        <v>532</v>
      </c>
      <c r="J5" s="15" t="s">
        <v>227</v>
      </c>
      <c r="K5" s="15" t="s">
        <v>227</v>
      </c>
      <c r="L5" s="15" t="s">
        <v>227</v>
      </c>
      <c r="M5" s="15" t="s">
        <v>414</v>
      </c>
      <c r="N5" s="3" t="s">
        <v>227</v>
      </c>
    </row>
    <row r="6" spans="1:14" ht="30" customHeight="1" x14ac:dyDescent="0.3">
      <c r="A6" s="15" t="s">
        <v>50</v>
      </c>
      <c r="B6" s="15" t="s">
        <v>585</v>
      </c>
      <c r="C6" s="15" t="s">
        <v>525</v>
      </c>
      <c r="D6" s="15" t="s">
        <v>262</v>
      </c>
      <c r="E6" s="25">
        <f>일위대가!F16</f>
        <v>0</v>
      </c>
      <c r="F6" s="25">
        <f>일위대가!H16</f>
        <v>1076</v>
      </c>
      <c r="G6" s="25">
        <f>일위대가!J16</f>
        <v>0</v>
      </c>
      <c r="H6" s="25">
        <f t="shared" si="0"/>
        <v>1076</v>
      </c>
      <c r="I6" s="15" t="s">
        <v>312</v>
      </c>
      <c r="J6" s="15" t="s">
        <v>227</v>
      </c>
      <c r="K6" s="15" t="s">
        <v>227</v>
      </c>
      <c r="L6" s="15" t="s">
        <v>227</v>
      </c>
      <c r="M6" s="15" t="s">
        <v>654</v>
      </c>
      <c r="N6" s="3" t="s">
        <v>227</v>
      </c>
    </row>
    <row r="7" spans="1:14" ht="30" customHeight="1" x14ac:dyDescent="0.3">
      <c r="A7" s="15" t="s">
        <v>47</v>
      </c>
      <c r="B7" s="15" t="s">
        <v>635</v>
      </c>
      <c r="C7" s="15" t="s">
        <v>583</v>
      </c>
      <c r="D7" s="15" t="s">
        <v>258</v>
      </c>
      <c r="E7" s="25">
        <f>일위대가!F24</f>
        <v>1826</v>
      </c>
      <c r="F7" s="25">
        <f>일위대가!H24</f>
        <v>10373</v>
      </c>
      <c r="G7" s="25">
        <f>일위대가!J24</f>
        <v>4381</v>
      </c>
      <c r="H7" s="25">
        <f t="shared" si="0"/>
        <v>16580</v>
      </c>
      <c r="I7" s="15" t="s">
        <v>524</v>
      </c>
      <c r="J7" s="15" t="s">
        <v>227</v>
      </c>
      <c r="K7" s="15" t="s">
        <v>227</v>
      </c>
      <c r="L7" s="15" t="s">
        <v>227</v>
      </c>
      <c r="M7" s="15" t="s">
        <v>633</v>
      </c>
      <c r="N7" s="3" t="s">
        <v>227</v>
      </c>
    </row>
    <row r="8" spans="1:14" ht="30" customHeight="1" x14ac:dyDescent="0.3">
      <c r="A8" s="15" t="s">
        <v>45</v>
      </c>
      <c r="B8" s="15" t="s">
        <v>252</v>
      </c>
      <c r="C8" s="15" t="s">
        <v>242</v>
      </c>
      <c r="D8" s="15" t="s">
        <v>262</v>
      </c>
      <c r="E8" s="25">
        <f>일위대가!F28</f>
        <v>0</v>
      </c>
      <c r="F8" s="25">
        <f>일위대가!H28</f>
        <v>907</v>
      </c>
      <c r="G8" s="25">
        <f>일위대가!J28</f>
        <v>0</v>
      </c>
      <c r="H8" s="25">
        <f t="shared" si="0"/>
        <v>907</v>
      </c>
      <c r="I8" s="15" t="s">
        <v>518</v>
      </c>
      <c r="J8" s="15" t="s">
        <v>227</v>
      </c>
      <c r="K8" s="15" t="s">
        <v>227</v>
      </c>
      <c r="L8" s="15" t="s">
        <v>227</v>
      </c>
      <c r="M8" s="15" t="s">
        <v>579</v>
      </c>
      <c r="N8" s="3" t="s">
        <v>227</v>
      </c>
    </row>
    <row r="9" spans="1:14" ht="30" customHeight="1" x14ac:dyDescent="0.3">
      <c r="A9" s="15" t="s">
        <v>27</v>
      </c>
      <c r="B9" s="15" t="s">
        <v>309</v>
      </c>
      <c r="C9" s="15" t="s">
        <v>305</v>
      </c>
      <c r="D9" s="15" t="s">
        <v>262</v>
      </c>
      <c r="E9" s="25">
        <f>일위대가!F38</f>
        <v>31832</v>
      </c>
      <c r="F9" s="25">
        <f>일위대가!H38</f>
        <v>18905</v>
      </c>
      <c r="G9" s="25">
        <f>일위대가!J38</f>
        <v>0</v>
      </c>
      <c r="H9" s="25">
        <f t="shared" si="0"/>
        <v>50737</v>
      </c>
      <c r="I9" s="15" t="s">
        <v>545</v>
      </c>
      <c r="J9" s="15" t="s">
        <v>227</v>
      </c>
      <c r="K9" s="15" t="s">
        <v>227</v>
      </c>
      <c r="L9" s="15" t="s">
        <v>227</v>
      </c>
      <c r="M9" s="15" t="s">
        <v>387</v>
      </c>
      <c r="N9" s="3" t="s">
        <v>227</v>
      </c>
    </row>
    <row r="10" spans="1:14" ht="30" customHeight="1" x14ac:dyDescent="0.3">
      <c r="A10" s="15" t="s">
        <v>51</v>
      </c>
      <c r="B10" s="15" t="s">
        <v>309</v>
      </c>
      <c r="C10" s="15" t="s">
        <v>314</v>
      </c>
      <c r="D10" s="15" t="s">
        <v>262</v>
      </c>
      <c r="E10" s="25">
        <f>일위대가!F47</f>
        <v>12897</v>
      </c>
      <c r="F10" s="25">
        <f>일위대가!H47</f>
        <v>23514</v>
      </c>
      <c r="G10" s="25">
        <f>일위대가!J47</f>
        <v>0</v>
      </c>
      <c r="H10" s="25">
        <f t="shared" si="0"/>
        <v>36411</v>
      </c>
      <c r="I10" s="15" t="s">
        <v>541</v>
      </c>
      <c r="J10" s="15" t="s">
        <v>227</v>
      </c>
      <c r="K10" s="15" t="s">
        <v>227</v>
      </c>
      <c r="L10" s="15" t="s">
        <v>227</v>
      </c>
      <c r="M10" s="15" t="s">
        <v>387</v>
      </c>
      <c r="N10" s="3" t="s">
        <v>227</v>
      </c>
    </row>
    <row r="11" spans="1:14" ht="30" customHeight="1" x14ac:dyDescent="0.3">
      <c r="A11" s="15" t="s">
        <v>43</v>
      </c>
      <c r="B11" s="15" t="s">
        <v>308</v>
      </c>
      <c r="C11" s="15" t="s">
        <v>326</v>
      </c>
      <c r="D11" s="15" t="s">
        <v>250</v>
      </c>
      <c r="E11" s="25">
        <f>일위대가!F52</f>
        <v>0</v>
      </c>
      <c r="F11" s="25">
        <f>일위대가!H52</f>
        <v>4738</v>
      </c>
      <c r="G11" s="25">
        <f>일위대가!J52</f>
        <v>0</v>
      </c>
      <c r="H11" s="25">
        <f t="shared" si="0"/>
        <v>4738</v>
      </c>
      <c r="I11" s="15" t="s">
        <v>322</v>
      </c>
      <c r="J11" s="15" t="s">
        <v>227</v>
      </c>
      <c r="K11" s="15" t="s">
        <v>227</v>
      </c>
      <c r="L11" s="15" t="s">
        <v>227</v>
      </c>
      <c r="M11" s="15" t="s">
        <v>227</v>
      </c>
      <c r="N11" s="3" t="s">
        <v>227</v>
      </c>
    </row>
    <row r="12" spans="1:14" ht="30" customHeight="1" x14ac:dyDescent="0.3">
      <c r="A12" s="15" t="s">
        <v>55</v>
      </c>
      <c r="B12" s="15" t="s">
        <v>316</v>
      </c>
      <c r="C12" s="15" t="s">
        <v>644</v>
      </c>
      <c r="D12" s="15" t="s">
        <v>256</v>
      </c>
      <c r="E12" s="25">
        <f>일위대가!F58</f>
        <v>66221</v>
      </c>
      <c r="F12" s="25">
        <f>일위대가!H58</f>
        <v>45633</v>
      </c>
      <c r="G12" s="25">
        <f>일위대가!J58</f>
        <v>0</v>
      </c>
      <c r="H12" s="25">
        <f t="shared" si="0"/>
        <v>111854</v>
      </c>
      <c r="I12" s="15" t="s">
        <v>547</v>
      </c>
      <c r="J12" s="15" t="s">
        <v>227</v>
      </c>
      <c r="K12" s="15" t="s">
        <v>227</v>
      </c>
      <c r="L12" s="15" t="s">
        <v>227</v>
      </c>
      <c r="M12" s="15" t="s">
        <v>673</v>
      </c>
      <c r="N12" s="3" t="s">
        <v>227</v>
      </c>
    </row>
    <row r="13" spans="1:14" ht="30" customHeight="1" x14ac:dyDescent="0.3">
      <c r="A13" s="15" t="s">
        <v>29</v>
      </c>
      <c r="B13" s="15" t="s">
        <v>538</v>
      </c>
      <c r="C13" s="15" t="s">
        <v>584</v>
      </c>
      <c r="D13" s="15" t="s">
        <v>250</v>
      </c>
      <c r="E13" s="25">
        <f>일위대가!F63</f>
        <v>1200</v>
      </c>
      <c r="F13" s="25">
        <f>일위대가!H63</f>
        <v>5015</v>
      </c>
      <c r="G13" s="25">
        <f>일위대가!J63</f>
        <v>0</v>
      </c>
      <c r="H13" s="25">
        <f t="shared" si="0"/>
        <v>6215</v>
      </c>
      <c r="I13" s="15" t="s">
        <v>317</v>
      </c>
      <c r="J13" s="15" t="s">
        <v>227</v>
      </c>
      <c r="K13" s="15" t="s">
        <v>227</v>
      </c>
      <c r="L13" s="15" t="s">
        <v>227</v>
      </c>
      <c r="M13" s="15" t="s">
        <v>670</v>
      </c>
      <c r="N13" s="3" t="s">
        <v>227</v>
      </c>
    </row>
    <row r="14" spans="1:14" ht="30" customHeight="1" x14ac:dyDescent="0.3">
      <c r="A14" s="15" t="s">
        <v>53</v>
      </c>
      <c r="B14" s="15" t="s">
        <v>539</v>
      </c>
      <c r="C14" s="15" t="s">
        <v>587</v>
      </c>
      <c r="D14" s="15" t="s">
        <v>262</v>
      </c>
      <c r="E14" s="25">
        <f>일위대가!F69</f>
        <v>1957</v>
      </c>
      <c r="F14" s="25">
        <f>일위대가!H69</f>
        <v>1285</v>
      </c>
      <c r="G14" s="25">
        <f>일위대가!J69</f>
        <v>0</v>
      </c>
      <c r="H14" s="25">
        <f t="shared" si="0"/>
        <v>3242</v>
      </c>
      <c r="I14" s="15" t="s">
        <v>304</v>
      </c>
      <c r="J14" s="15" t="s">
        <v>227</v>
      </c>
      <c r="K14" s="15" t="s">
        <v>227</v>
      </c>
      <c r="L14" s="15" t="s">
        <v>227</v>
      </c>
      <c r="M14" s="15" t="s">
        <v>666</v>
      </c>
      <c r="N14" s="3" t="s">
        <v>227</v>
      </c>
    </row>
    <row r="15" spans="1:14" ht="30" customHeight="1" x14ac:dyDescent="0.3">
      <c r="A15" s="15" t="s">
        <v>52</v>
      </c>
      <c r="B15" s="15" t="s">
        <v>543</v>
      </c>
      <c r="C15" s="15" t="s">
        <v>205</v>
      </c>
      <c r="D15" s="15" t="s">
        <v>250</v>
      </c>
      <c r="E15" s="25">
        <f>일위대가!F76</f>
        <v>48214</v>
      </c>
      <c r="F15" s="25">
        <f>일위대가!H76</f>
        <v>70982</v>
      </c>
      <c r="G15" s="25">
        <f>일위대가!J76</f>
        <v>3099</v>
      </c>
      <c r="H15" s="25">
        <f t="shared" si="0"/>
        <v>122295</v>
      </c>
      <c r="I15" s="15" t="s">
        <v>531</v>
      </c>
      <c r="J15" s="15" t="s">
        <v>227</v>
      </c>
      <c r="K15" s="15" t="s">
        <v>227</v>
      </c>
      <c r="L15" s="15" t="s">
        <v>227</v>
      </c>
      <c r="M15" s="15" t="s">
        <v>681</v>
      </c>
      <c r="N15" s="3" t="s">
        <v>227</v>
      </c>
    </row>
    <row r="16" spans="1:14" ht="30" customHeight="1" x14ac:dyDescent="0.3">
      <c r="A16" s="15" t="s">
        <v>32</v>
      </c>
      <c r="B16" s="15" t="s">
        <v>589</v>
      </c>
      <c r="C16" s="15" t="s">
        <v>560</v>
      </c>
      <c r="D16" s="15" t="s">
        <v>262</v>
      </c>
      <c r="E16" s="25">
        <f>일위대가!F82</f>
        <v>1141</v>
      </c>
      <c r="F16" s="25">
        <f>일위대가!H82</f>
        <v>8099</v>
      </c>
      <c r="G16" s="25">
        <f>일위대가!J82</f>
        <v>132</v>
      </c>
      <c r="H16" s="25">
        <f t="shared" si="0"/>
        <v>9372</v>
      </c>
      <c r="I16" s="15" t="s">
        <v>542</v>
      </c>
      <c r="J16" s="15" t="s">
        <v>227</v>
      </c>
      <c r="K16" s="15" t="s">
        <v>227</v>
      </c>
      <c r="L16" s="15" t="s">
        <v>227</v>
      </c>
      <c r="M16" s="15" t="s">
        <v>693</v>
      </c>
      <c r="N16" s="3" t="s">
        <v>227</v>
      </c>
    </row>
    <row r="17" spans="1:14" ht="30" customHeight="1" x14ac:dyDescent="0.3">
      <c r="A17" s="15" t="s">
        <v>23</v>
      </c>
      <c r="B17" s="15" t="s">
        <v>534</v>
      </c>
      <c r="C17" s="15" t="s">
        <v>647</v>
      </c>
      <c r="D17" s="15" t="s">
        <v>250</v>
      </c>
      <c r="E17" s="25">
        <f>일위대가!F88</f>
        <v>6272</v>
      </c>
      <c r="F17" s="25">
        <f>일위대가!H88</f>
        <v>45984</v>
      </c>
      <c r="G17" s="25">
        <f>일위대가!J88</f>
        <v>919</v>
      </c>
      <c r="H17" s="25">
        <f t="shared" si="0"/>
        <v>53175</v>
      </c>
      <c r="I17" s="15" t="s">
        <v>307</v>
      </c>
      <c r="J17" s="15" t="s">
        <v>227</v>
      </c>
      <c r="K17" s="15" t="s">
        <v>227</v>
      </c>
      <c r="L17" s="15" t="s">
        <v>227</v>
      </c>
      <c r="M17" s="15" t="s">
        <v>690</v>
      </c>
      <c r="N17" s="3" t="s">
        <v>227</v>
      </c>
    </row>
    <row r="18" spans="1:14" ht="30" customHeight="1" x14ac:dyDescent="0.3">
      <c r="A18" s="15" t="s">
        <v>35</v>
      </c>
      <c r="B18" s="15" t="s">
        <v>556</v>
      </c>
      <c r="C18" s="15" t="s">
        <v>586</v>
      </c>
      <c r="D18" s="15" t="s">
        <v>258</v>
      </c>
      <c r="E18" s="25">
        <f>일위대가!F95</f>
        <v>1224</v>
      </c>
      <c r="F18" s="25">
        <f>일위대가!H95</f>
        <v>122453</v>
      </c>
      <c r="G18" s="25">
        <f>일위대가!J95</f>
        <v>310</v>
      </c>
      <c r="H18" s="25">
        <f t="shared" si="0"/>
        <v>123987</v>
      </c>
      <c r="I18" s="15" t="s">
        <v>540</v>
      </c>
      <c r="J18" s="15" t="s">
        <v>227</v>
      </c>
      <c r="K18" s="15" t="s">
        <v>227</v>
      </c>
      <c r="L18" s="15" t="s">
        <v>227</v>
      </c>
      <c r="M18" s="15" t="s">
        <v>227</v>
      </c>
      <c r="N18" s="3" t="s">
        <v>227</v>
      </c>
    </row>
    <row r="19" spans="1:14" ht="30" customHeight="1" x14ac:dyDescent="0.3">
      <c r="A19" s="15" t="s">
        <v>25</v>
      </c>
      <c r="B19" s="15" t="s">
        <v>301</v>
      </c>
      <c r="C19" s="15" t="s">
        <v>588</v>
      </c>
      <c r="D19" s="15" t="s">
        <v>258</v>
      </c>
      <c r="E19" s="25">
        <f>일위대가!F101</f>
        <v>546</v>
      </c>
      <c r="F19" s="25">
        <f>일위대가!H101</f>
        <v>54629</v>
      </c>
      <c r="G19" s="25">
        <f>일위대가!J101</f>
        <v>1168</v>
      </c>
      <c r="H19" s="25">
        <f t="shared" si="0"/>
        <v>56343</v>
      </c>
      <c r="I19" s="15" t="s">
        <v>533</v>
      </c>
      <c r="J19" s="15" t="s">
        <v>227</v>
      </c>
      <c r="K19" s="15" t="s">
        <v>227</v>
      </c>
      <c r="L19" s="15" t="s">
        <v>227</v>
      </c>
      <c r="M19" s="15" t="s">
        <v>227</v>
      </c>
      <c r="N19" s="3" t="s">
        <v>227</v>
      </c>
    </row>
    <row r="20" spans="1:14" ht="30" customHeight="1" x14ac:dyDescent="0.3">
      <c r="A20" s="15" t="s">
        <v>26</v>
      </c>
      <c r="B20" s="15" t="s">
        <v>306</v>
      </c>
      <c r="C20" s="15" t="s">
        <v>260</v>
      </c>
      <c r="D20" s="15" t="s">
        <v>262</v>
      </c>
      <c r="E20" s="25">
        <f>일위대가!F107</f>
        <v>0</v>
      </c>
      <c r="F20" s="25">
        <f>일위대가!H107</f>
        <v>1984</v>
      </c>
      <c r="G20" s="25">
        <f>일위대가!J107</f>
        <v>119</v>
      </c>
      <c r="H20" s="25">
        <f t="shared" si="0"/>
        <v>2103</v>
      </c>
      <c r="I20" s="15" t="s">
        <v>321</v>
      </c>
      <c r="J20" s="15" t="s">
        <v>227</v>
      </c>
      <c r="K20" s="15" t="s">
        <v>227</v>
      </c>
      <c r="L20" s="15" t="s">
        <v>227</v>
      </c>
      <c r="M20" s="15" t="s">
        <v>629</v>
      </c>
      <c r="N20" s="3" t="s">
        <v>227</v>
      </c>
    </row>
    <row r="21" spans="1:14" ht="30" customHeight="1" x14ac:dyDescent="0.3">
      <c r="A21" s="15" t="s">
        <v>44</v>
      </c>
      <c r="B21" s="15" t="s">
        <v>530</v>
      </c>
      <c r="C21" s="15" t="s">
        <v>260</v>
      </c>
      <c r="D21" s="15" t="s">
        <v>262</v>
      </c>
      <c r="E21" s="25">
        <f>일위대가!F113</f>
        <v>0</v>
      </c>
      <c r="F21" s="25">
        <f>일위대가!H113</f>
        <v>1984</v>
      </c>
      <c r="G21" s="25">
        <f>일위대가!J113</f>
        <v>119</v>
      </c>
      <c r="H21" s="25">
        <f t="shared" si="0"/>
        <v>2103</v>
      </c>
      <c r="I21" s="15" t="s">
        <v>328</v>
      </c>
      <c r="J21" s="15" t="s">
        <v>227</v>
      </c>
      <c r="K21" s="15" t="s">
        <v>227</v>
      </c>
      <c r="L21" s="15" t="s">
        <v>227</v>
      </c>
      <c r="M21" s="15" t="s">
        <v>629</v>
      </c>
      <c r="N21" s="3" t="s">
        <v>227</v>
      </c>
    </row>
    <row r="22" spans="1:14" ht="30" customHeight="1" x14ac:dyDescent="0.3">
      <c r="A22" s="15" t="s">
        <v>42</v>
      </c>
      <c r="B22" s="15" t="s">
        <v>563</v>
      </c>
      <c r="C22" s="15" t="s">
        <v>263</v>
      </c>
      <c r="D22" s="15" t="s">
        <v>262</v>
      </c>
      <c r="E22" s="25">
        <f>일위대가!F119</f>
        <v>0</v>
      </c>
      <c r="F22" s="25">
        <f>일위대가!H119</f>
        <v>11529</v>
      </c>
      <c r="G22" s="25">
        <f>일위대가!J119</f>
        <v>691</v>
      </c>
      <c r="H22" s="25">
        <f t="shared" si="0"/>
        <v>12220</v>
      </c>
      <c r="I22" s="15" t="s">
        <v>310</v>
      </c>
      <c r="J22" s="15" t="s">
        <v>227</v>
      </c>
      <c r="K22" s="15" t="s">
        <v>227</v>
      </c>
      <c r="L22" s="15" t="s">
        <v>227</v>
      </c>
      <c r="M22" s="15" t="s">
        <v>227</v>
      </c>
      <c r="N22" s="3" t="s">
        <v>227</v>
      </c>
    </row>
    <row r="23" spans="1:14" ht="30" customHeight="1" x14ac:dyDescent="0.3">
      <c r="A23" s="15" t="s">
        <v>22</v>
      </c>
      <c r="B23" s="15" t="s">
        <v>327</v>
      </c>
      <c r="C23" s="15" t="s">
        <v>227</v>
      </c>
      <c r="D23" s="15" t="s">
        <v>250</v>
      </c>
      <c r="E23" s="25">
        <f>일위대가!F124</f>
        <v>0</v>
      </c>
      <c r="F23" s="25">
        <f>일위대가!H124</f>
        <v>1805</v>
      </c>
      <c r="G23" s="25">
        <f>일위대가!J124</f>
        <v>0</v>
      </c>
      <c r="H23" s="25">
        <f t="shared" si="0"/>
        <v>1805</v>
      </c>
      <c r="I23" s="15" t="s">
        <v>315</v>
      </c>
      <c r="J23" s="15" t="s">
        <v>227</v>
      </c>
      <c r="K23" s="15" t="s">
        <v>227</v>
      </c>
      <c r="L23" s="15" t="s">
        <v>227</v>
      </c>
      <c r="M23" s="15" t="s">
        <v>691</v>
      </c>
      <c r="N23" s="3" t="s">
        <v>227</v>
      </c>
    </row>
    <row r="24" spans="1:14" ht="30" customHeight="1" x14ac:dyDescent="0.3">
      <c r="A24" s="15" t="s">
        <v>40</v>
      </c>
      <c r="B24" s="15" t="s">
        <v>303</v>
      </c>
      <c r="C24" s="15" t="s">
        <v>592</v>
      </c>
      <c r="D24" s="15" t="s">
        <v>262</v>
      </c>
      <c r="E24" s="25">
        <f>일위대가!F129</f>
        <v>0</v>
      </c>
      <c r="F24" s="25">
        <f>일위대가!H129</f>
        <v>2979</v>
      </c>
      <c r="G24" s="25">
        <f>일위대가!J129</f>
        <v>31</v>
      </c>
      <c r="H24" s="25">
        <f t="shared" si="0"/>
        <v>3010</v>
      </c>
      <c r="I24" s="15" t="s">
        <v>311</v>
      </c>
      <c r="J24" s="15" t="s">
        <v>227</v>
      </c>
      <c r="K24" s="15" t="s">
        <v>227</v>
      </c>
      <c r="L24" s="15" t="s">
        <v>227</v>
      </c>
      <c r="M24" s="15" t="s">
        <v>227</v>
      </c>
      <c r="N24" s="3" t="s">
        <v>227</v>
      </c>
    </row>
    <row r="25" spans="1:14" ht="30" customHeight="1" x14ac:dyDescent="0.3">
      <c r="A25" s="15" t="s">
        <v>12</v>
      </c>
      <c r="B25" s="15" t="s">
        <v>546</v>
      </c>
      <c r="C25" s="15" t="s">
        <v>537</v>
      </c>
      <c r="D25" s="15" t="s">
        <v>256</v>
      </c>
      <c r="E25" s="25">
        <f>일위대가!F134</f>
        <v>0</v>
      </c>
      <c r="F25" s="25">
        <f>일위대가!H134</f>
        <v>9126</v>
      </c>
      <c r="G25" s="25">
        <f>일위대가!J134</f>
        <v>0</v>
      </c>
      <c r="H25" s="25">
        <f t="shared" si="0"/>
        <v>9126</v>
      </c>
      <c r="I25" s="15" t="s">
        <v>302</v>
      </c>
      <c r="J25" s="15" t="s">
        <v>227</v>
      </c>
      <c r="K25" s="15" t="s">
        <v>227</v>
      </c>
      <c r="L25" s="15" t="s">
        <v>227</v>
      </c>
      <c r="M25" s="15" t="s">
        <v>636</v>
      </c>
      <c r="N25" s="3" t="s">
        <v>227</v>
      </c>
    </row>
    <row r="26" spans="1:14" ht="30" customHeight="1" x14ac:dyDescent="0.3">
      <c r="A26" s="15" t="s">
        <v>21</v>
      </c>
      <c r="B26" s="15" t="s">
        <v>323</v>
      </c>
      <c r="C26" s="15" t="s">
        <v>227</v>
      </c>
      <c r="D26" s="15" t="s">
        <v>229</v>
      </c>
      <c r="E26" s="25">
        <f>일위대가!F138</f>
        <v>0</v>
      </c>
      <c r="F26" s="25">
        <f>일위대가!H138</f>
        <v>18127</v>
      </c>
      <c r="G26" s="25">
        <f>일위대가!J138</f>
        <v>0</v>
      </c>
      <c r="H26" s="25">
        <f t="shared" si="0"/>
        <v>18127</v>
      </c>
      <c r="I26" s="15" t="s">
        <v>325</v>
      </c>
      <c r="J26" s="15" t="s">
        <v>227</v>
      </c>
      <c r="K26" s="15" t="s">
        <v>227</v>
      </c>
      <c r="L26" s="15" t="s">
        <v>227</v>
      </c>
      <c r="M26" s="15" t="s">
        <v>227</v>
      </c>
      <c r="N26" s="3" t="s">
        <v>227</v>
      </c>
    </row>
    <row r="27" spans="1:14" ht="30" customHeight="1" x14ac:dyDescent="0.3">
      <c r="A27" s="15" t="s">
        <v>65</v>
      </c>
      <c r="B27" s="15" t="s">
        <v>577</v>
      </c>
      <c r="C27" s="15" t="s">
        <v>395</v>
      </c>
      <c r="D27" s="15" t="s">
        <v>241</v>
      </c>
      <c r="E27" s="25">
        <f>일위대가!F145</f>
        <v>9547</v>
      </c>
      <c r="F27" s="25">
        <f>일위대가!H145</f>
        <v>55700</v>
      </c>
      <c r="G27" s="25">
        <f>일위대가!J145</f>
        <v>50209</v>
      </c>
      <c r="H27" s="25">
        <f t="shared" si="0"/>
        <v>115456</v>
      </c>
      <c r="I27" s="15" t="s">
        <v>435</v>
      </c>
      <c r="J27" s="15" t="s">
        <v>227</v>
      </c>
      <c r="K27" s="15" t="s">
        <v>259</v>
      </c>
      <c r="L27" s="15" t="s">
        <v>227</v>
      </c>
      <c r="M27" s="15" t="s">
        <v>641</v>
      </c>
      <c r="N27" s="3" t="s">
        <v>228</v>
      </c>
    </row>
    <row r="28" spans="1:14" ht="30" customHeight="1" x14ac:dyDescent="0.3">
      <c r="A28" s="15" t="s">
        <v>64</v>
      </c>
      <c r="B28" s="15" t="s">
        <v>645</v>
      </c>
      <c r="C28" s="15" t="s">
        <v>580</v>
      </c>
      <c r="D28" s="15" t="s">
        <v>241</v>
      </c>
      <c r="E28" s="25">
        <f>일위대가!F152</f>
        <v>7784</v>
      </c>
      <c r="F28" s="25">
        <f>일위대가!H152</f>
        <v>47231</v>
      </c>
      <c r="G28" s="25">
        <f>일위대가!J152</f>
        <v>32794</v>
      </c>
      <c r="H28" s="25">
        <f t="shared" si="0"/>
        <v>87809</v>
      </c>
      <c r="I28" s="15" t="s">
        <v>478</v>
      </c>
      <c r="J28" s="15" t="s">
        <v>227</v>
      </c>
      <c r="K28" s="15" t="s">
        <v>259</v>
      </c>
      <c r="L28" s="15" t="s">
        <v>227</v>
      </c>
      <c r="M28" s="15" t="s">
        <v>703</v>
      </c>
      <c r="N28" s="3" t="s">
        <v>228</v>
      </c>
    </row>
    <row r="29" spans="1:14" ht="30" customHeight="1" x14ac:dyDescent="0.3">
      <c r="A29" s="15" t="s">
        <v>56</v>
      </c>
      <c r="B29" s="15" t="s">
        <v>669</v>
      </c>
      <c r="C29" s="15" t="s">
        <v>652</v>
      </c>
      <c r="D29" s="15" t="s">
        <v>241</v>
      </c>
      <c r="E29" s="25">
        <f>일위대가!F159</f>
        <v>29707</v>
      </c>
      <c r="F29" s="25">
        <f>일위대가!H159</f>
        <v>55700</v>
      </c>
      <c r="G29" s="25">
        <f>일위대가!J159</f>
        <v>65589</v>
      </c>
      <c r="H29" s="25">
        <f t="shared" si="0"/>
        <v>150996</v>
      </c>
      <c r="I29" s="15" t="s">
        <v>406</v>
      </c>
      <c r="J29" s="15" t="s">
        <v>227</v>
      </c>
      <c r="K29" s="15" t="s">
        <v>259</v>
      </c>
      <c r="L29" s="15" t="s">
        <v>227</v>
      </c>
      <c r="M29" s="15" t="s">
        <v>637</v>
      </c>
      <c r="N29" s="3" t="s">
        <v>228</v>
      </c>
    </row>
    <row r="30" spans="1:14" ht="30" customHeight="1" x14ac:dyDescent="0.3">
      <c r="A30" s="15" t="s">
        <v>34</v>
      </c>
      <c r="B30" s="15" t="s">
        <v>688</v>
      </c>
      <c r="C30" s="15" t="s">
        <v>227</v>
      </c>
      <c r="D30" s="15" t="s">
        <v>256</v>
      </c>
      <c r="E30" s="25">
        <f>일위대가!F164</f>
        <v>0</v>
      </c>
      <c r="F30" s="25">
        <f>일위대가!H164</f>
        <v>45633</v>
      </c>
      <c r="G30" s="25">
        <f>일위대가!J164</f>
        <v>0</v>
      </c>
      <c r="H30" s="25">
        <f t="shared" si="0"/>
        <v>45633</v>
      </c>
      <c r="I30" s="15" t="s">
        <v>418</v>
      </c>
      <c r="J30" s="15" t="s">
        <v>227</v>
      </c>
      <c r="K30" s="15" t="s">
        <v>227</v>
      </c>
      <c r="L30" s="15" t="s">
        <v>227</v>
      </c>
      <c r="M30" s="15" t="s">
        <v>673</v>
      </c>
      <c r="N30" s="3" t="s">
        <v>227</v>
      </c>
    </row>
    <row r="31" spans="1:14" ht="30" customHeight="1" x14ac:dyDescent="0.3">
      <c r="A31" s="15" t="s">
        <v>33</v>
      </c>
      <c r="B31" s="15" t="s">
        <v>695</v>
      </c>
      <c r="C31" s="15" t="s">
        <v>227</v>
      </c>
      <c r="D31" s="15" t="s">
        <v>250</v>
      </c>
      <c r="E31" s="25">
        <f>일위대가!F168</f>
        <v>0</v>
      </c>
      <c r="F31" s="25">
        <f>일위대가!H168</f>
        <v>5015</v>
      </c>
      <c r="G31" s="25">
        <f>일위대가!J168</f>
        <v>0</v>
      </c>
      <c r="H31" s="25">
        <f t="shared" si="0"/>
        <v>5015</v>
      </c>
      <c r="I31" s="15" t="s">
        <v>444</v>
      </c>
      <c r="J31" s="15" t="s">
        <v>227</v>
      </c>
      <c r="K31" s="15" t="s">
        <v>227</v>
      </c>
      <c r="L31" s="15" t="s">
        <v>227</v>
      </c>
      <c r="M31" s="15" t="s">
        <v>670</v>
      </c>
      <c r="N31" s="3" t="s">
        <v>227</v>
      </c>
    </row>
    <row r="32" spans="1:14" ht="30" customHeight="1" x14ac:dyDescent="0.3">
      <c r="A32" s="15" t="s">
        <v>20</v>
      </c>
      <c r="B32" s="15" t="s">
        <v>671</v>
      </c>
      <c r="C32" s="15" t="s">
        <v>227</v>
      </c>
      <c r="D32" s="15" t="s">
        <v>262</v>
      </c>
      <c r="E32" s="25">
        <f>일위대가!F172</f>
        <v>0</v>
      </c>
      <c r="F32" s="25">
        <f>일위대가!H172</f>
        <v>1285</v>
      </c>
      <c r="G32" s="25">
        <f>일위대가!J172</f>
        <v>0</v>
      </c>
      <c r="H32" s="25">
        <f t="shared" si="0"/>
        <v>1285</v>
      </c>
      <c r="I32" s="15" t="s">
        <v>437</v>
      </c>
      <c r="J32" s="15" t="s">
        <v>227</v>
      </c>
      <c r="K32" s="15" t="s">
        <v>227</v>
      </c>
      <c r="L32" s="15" t="s">
        <v>227</v>
      </c>
      <c r="M32" s="15" t="s">
        <v>564</v>
      </c>
      <c r="N32" s="3" t="s">
        <v>227</v>
      </c>
    </row>
    <row r="33" spans="1:14" ht="30" customHeight="1" x14ac:dyDescent="0.3">
      <c r="A33" s="15" t="s">
        <v>30</v>
      </c>
      <c r="B33" s="15" t="s">
        <v>419</v>
      </c>
      <c r="C33" s="15" t="s">
        <v>672</v>
      </c>
      <c r="D33" s="15" t="s">
        <v>250</v>
      </c>
      <c r="E33" s="25">
        <f>일위대가!F179</f>
        <v>1956</v>
      </c>
      <c r="F33" s="25">
        <f>일위대가!H179</f>
        <v>7189</v>
      </c>
      <c r="G33" s="25">
        <f>일위대가!J179</f>
        <v>366</v>
      </c>
      <c r="H33" s="25">
        <f t="shared" si="0"/>
        <v>9511</v>
      </c>
      <c r="I33" s="15" t="s">
        <v>421</v>
      </c>
      <c r="J33" s="15" t="s">
        <v>227</v>
      </c>
      <c r="K33" s="15" t="s">
        <v>227</v>
      </c>
      <c r="L33" s="15" t="s">
        <v>227</v>
      </c>
      <c r="M33" s="15" t="s">
        <v>681</v>
      </c>
      <c r="N33" s="3" t="s">
        <v>227</v>
      </c>
    </row>
    <row r="34" spans="1:14" ht="30" customHeight="1" x14ac:dyDescent="0.3">
      <c r="A34" s="15" t="s">
        <v>37</v>
      </c>
      <c r="B34" s="15" t="s">
        <v>426</v>
      </c>
      <c r="C34" s="15" t="s">
        <v>685</v>
      </c>
      <c r="D34" s="15" t="s">
        <v>262</v>
      </c>
      <c r="E34" s="25">
        <f>일위대가!F184</f>
        <v>56076</v>
      </c>
      <c r="F34" s="25">
        <f>일위대가!H184</f>
        <v>45177</v>
      </c>
      <c r="G34" s="25">
        <f>일위대가!J184</f>
        <v>2295</v>
      </c>
      <c r="H34" s="25">
        <f t="shared" si="0"/>
        <v>103548</v>
      </c>
      <c r="I34" s="15" t="s">
        <v>424</v>
      </c>
      <c r="J34" s="15" t="s">
        <v>227</v>
      </c>
      <c r="K34" s="15" t="s">
        <v>227</v>
      </c>
      <c r="L34" s="15" t="s">
        <v>227</v>
      </c>
      <c r="M34" s="15" t="s">
        <v>681</v>
      </c>
      <c r="N34" s="3" t="s">
        <v>227</v>
      </c>
    </row>
    <row r="35" spans="1:14" ht="30" customHeight="1" x14ac:dyDescent="0.3">
      <c r="A35" s="15" t="s">
        <v>17</v>
      </c>
      <c r="B35" s="15" t="s">
        <v>538</v>
      </c>
      <c r="C35" s="15" t="s">
        <v>667</v>
      </c>
      <c r="D35" s="15" t="s">
        <v>250</v>
      </c>
      <c r="E35" s="25">
        <f>일위대가!F189</f>
        <v>600</v>
      </c>
      <c r="F35" s="25">
        <f>일위대가!H189</f>
        <v>5015</v>
      </c>
      <c r="G35" s="25">
        <f>일위대가!J189</f>
        <v>0</v>
      </c>
      <c r="H35" s="25">
        <f t="shared" si="0"/>
        <v>5615</v>
      </c>
      <c r="I35" s="15" t="s">
        <v>429</v>
      </c>
      <c r="J35" s="15" t="s">
        <v>227</v>
      </c>
      <c r="K35" s="15" t="s">
        <v>227</v>
      </c>
      <c r="L35" s="15" t="s">
        <v>227</v>
      </c>
      <c r="M35" s="15" t="s">
        <v>670</v>
      </c>
      <c r="N35" s="3" t="s">
        <v>227</v>
      </c>
    </row>
    <row r="36" spans="1:14" ht="30" customHeight="1" x14ac:dyDescent="0.3">
      <c r="A36" s="15" t="s">
        <v>31</v>
      </c>
      <c r="B36" s="15" t="s">
        <v>675</v>
      </c>
      <c r="C36" s="15" t="s">
        <v>227</v>
      </c>
      <c r="D36" s="15" t="s">
        <v>257</v>
      </c>
      <c r="E36" s="25">
        <f>일위대가!F198</f>
        <v>153</v>
      </c>
      <c r="F36" s="25">
        <f>일위대가!H198</f>
        <v>5132</v>
      </c>
      <c r="G36" s="25">
        <f>일위대가!J198</f>
        <v>256</v>
      </c>
      <c r="H36" s="25">
        <f t="shared" si="0"/>
        <v>5541</v>
      </c>
      <c r="I36" s="15" t="s">
        <v>474</v>
      </c>
      <c r="J36" s="15" t="s">
        <v>227</v>
      </c>
      <c r="K36" s="15" t="s">
        <v>227</v>
      </c>
      <c r="L36" s="15" t="s">
        <v>227</v>
      </c>
      <c r="M36" s="15" t="s">
        <v>656</v>
      </c>
      <c r="N36" s="3" t="s">
        <v>227</v>
      </c>
    </row>
    <row r="37" spans="1:14" ht="30" customHeight="1" x14ac:dyDescent="0.3">
      <c r="A37" s="15" t="s">
        <v>46</v>
      </c>
      <c r="B37" s="15" t="s">
        <v>468</v>
      </c>
      <c r="C37" s="15" t="s">
        <v>668</v>
      </c>
      <c r="D37" s="15" t="s">
        <v>262</v>
      </c>
      <c r="E37" s="25">
        <f>일위대가!F206</f>
        <v>554</v>
      </c>
      <c r="F37" s="25">
        <f>일위대가!H206</f>
        <v>892</v>
      </c>
      <c r="G37" s="25">
        <f>일위대가!J206</f>
        <v>107</v>
      </c>
      <c r="H37" s="25">
        <f t="shared" si="0"/>
        <v>1553</v>
      </c>
      <c r="I37" s="15" t="s">
        <v>469</v>
      </c>
      <c r="J37" s="15" t="s">
        <v>227</v>
      </c>
      <c r="K37" s="15" t="s">
        <v>227</v>
      </c>
      <c r="L37" s="15" t="s">
        <v>227</v>
      </c>
      <c r="M37" s="15" t="s">
        <v>648</v>
      </c>
      <c r="N37" s="3" t="s">
        <v>227</v>
      </c>
    </row>
    <row r="38" spans="1:14" ht="30" customHeight="1" x14ac:dyDescent="0.3">
      <c r="A38" s="15" t="s">
        <v>15</v>
      </c>
      <c r="B38" s="15" t="s">
        <v>426</v>
      </c>
      <c r="C38" s="15" t="s">
        <v>460</v>
      </c>
      <c r="D38" s="15" t="s">
        <v>262</v>
      </c>
      <c r="E38" s="25">
        <f>일위대가!F212</f>
        <v>47093</v>
      </c>
      <c r="F38" s="25">
        <f>일위대가!H212</f>
        <v>41723</v>
      </c>
      <c r="G38" s="25">
        <f>일위대가!J212</f>
        <v>2081</v>
      </c>
      <c r="H38" s="25">
        <f t="shared" si="0"/>
        <v>90897</v>
      </c>
      <c r="I38" s="15" t="s">
        <v>464</v>
      </c>
      <c r="J38" s="15" t="s">
        <v>227</v>
      </c>
      <c r="K38" s="15" t="s">
        <v>227</v>
      </c>
      <c r="L38" s="15" t="s">
        <v>227</v>
      </c>
      <c r="M38" s="15" t="s">
        <v>681</v>
      </c>
      <c r="N38" s="3" t="s">
        <v>227</v>
      </c>
    </row>
    <row r="39" spans="1:14" ht="30" customHeight="1" x14ac:dyDescent="0.3">
      <c r="A39" s="15" t="s">
        <v>39</v>
      </c>
      <c r="B39" s="15" t="s">
        <v>457</v>
      </c>
      <c r="C39" s="15" t="s">
        <v>664</v>
      </c>
      <c r="D39" s="15" t="s">
        <v>262</v>
      </c>
      <c r="E39" s="25">
        <f>일위대가!F218</f>
        <v>8983</v>
      </c>
      <c r="F39" s="25">
        <f>일위대가!H218</f>
        <v>3454</v>
      </c>
      <c r="G39" s="25">
        <f>일위대가!J218</f>
        <v>214</v>
      </c>
      <c r="H39" s="25">
        <f t="shared" si="0"/>
        <v>12651</v>
      </c>
      <c r="I39" s="15" t="s">
        <v>473</v>
      </c>
      <c r="J39" s="15" t="s">
        <v>227</v>
      </c>
      <c r="K39" s="15" t="s">
        <v>227</v>
      </c>
      <c r="L39" s="15" t="s">
        <v>227</v>
      </c>
      <c r="M39" s="15" t="s">
        <v>662</v>
      </c>
      <c r="N39" s="3" t="s">
        <v>227</v>
      </c>
    </row>
    <row r="40" spans="1:14" ht="30" customHeight="1" x14ac:dyDescent="0.3">
      <c r="A40" s="15" t="s">
        <v>36</v>
      </c>
      <c r="B40" s="15" t="s">
        <v>449</v>
      </c>
      <c r="C40" s="15" t="s">
        <v>291</v>
      </c>
      <c r="D40" s="15" t="s">
        <v>262</v>
      </c>
      <c r="E40" s="25">
        <f>일위대가!F224</f>
        <v>50</v>
      </c>
      <c r="F40" s="25">
        <f>일위대가!H224</f>
        <v>1670</v>
      </c>
      <c r="G40" s="25">
        <f>일위대가!J224</f>
        <v>0</v>
      </c>
      <c r="H40" s="25">
        <f t="shared" si="0"/>
        <v>1720</v>
      </c>
      <c r="I40" s="15" t="s">
        <v>455</v>
      </c>
      <c r="J40" s="15" t="s">
        <v>227</v>
      </c>
      <c r="K40" s="15" t="s">
        <v>227</v>
      </c>
      <c r="L40" s="15" t="s">
        <v>227</v>
      </c>
      <c r="M40" s="15" t="s">
        <v>677</v>
      </c>
      <c r="N40" s="3" t="s">
        <v>227</v>
      </c>
    </row>
    <row r="41" spans="1:14" ht="30" customHeight="1" x14ac:dyDescent="0.3">
      <c r="A41" s="15" t="s">
        <v>41</v>
      </c>
      <c r="B41" s="15" t="s">
        <v>665</v>
      </c>
      <c r="C41" s="15" t="s">
        <v>495</v>
      </c>
      <c r="D41" s="15" t="s">
        <v>262</v>
      </c>
      <c r="E41" s="25">
        <f>일위대가!F229</f>
        <v>8933</v>
      </c>
      <c r="F41" s="25">
        <f>일위대가!H229</f>
        <v>0</v>
      </c>
      <c r="G41" s="25">
        <f>일위대가!J229</f>
        <v>0</v>
      </c>
      <c r="H41" s="25">
        <f t="shared" si="0"/>
        <v>8933</v>
      </c>
      <c r="I41" s="15" t="s">
        <v>456</v>
      </c>
      <c r="J41" s="15" t="s">
        <v>227</v>
      </c>
      <c r="K41" s="15" t="s">
        <v>227</v>
      </c>
      <c r="L41" s="15" t="s">
        <v>227</v>
      </c>
      <c r="M41" s="15" t="s">
        <v>651</v>
      </c>
      <c r="N41" s="3" t="s">
        <v>227</v>
      </c>
    </row>
    <row r="42" spans="1:14" ht="30" customHeight="1" x14ac:dyDescent="0.3">
      <c r="A42" s="15" t="s">
        <v>19</v>
      </c>
      <c r="B42" s="15" t="s">
        <v>680</v>
      </c>
      <c r="C42" s="15" t="s">
        <v>452</v>
      </c>
      <c r="D42" s="15" t="s">
        <v>262</v>
      </c>
      <c r="E42" s="25">
        <f>일위대가!F235</f>
        <v>0</v>
      </c>
      <c r="F42" s="25">
        <f>일위대가!H235</f>
        <v>892</v>
      </c>
      <c r="G42" s="25">
        <f>일위대가!J235</f>
        <v>107</v>
      </c>
      <c r="H42" s="25">
        <f t="shared" si="0"/>
        <v>999</v>
      </c>
      <c r="I42" s="15" t="s">
        <v>472</v>
      </c>
      <c r="J42" s="15" t="s">
        <v>227</v>
      </c>
      <c r="K42" s="15" t="s">
        <v>227</v>
      </c>
      <c r="L42" s="15" t="s">
        <v>227</v>
      </c>
      <c r="M42" s="15" t="s">
        <v>640</v>
      </c>
      <c r="N42" s="3" t="s">
        <v>227</v>
      </c>
    </row>
    <row r="43" spans="1:14" ht="30" customHeight="1" x14ac:dyDescent="0.3">
      <c r="A43" s="15" t="s">
        <v>49</v>
      </c>
      <c r="B43" s="15" t="s">
        <v>638</v>
      </c>
      <c r="C43" s="15" t="s">
        <v>263</v>
      </c>
      <c r="D43" s="15" t="s">
        <v>262</v>
      </c>
      <c r="E43" s="25">
        <f>일위대가!F241</f>
        <v>42</v>
      </c>
      <c r="F43" s="25">
        <f>일위대가!H241</f>
        <v>1419</v>
      </c>
      <c r="G43" s="25">
        <f>일위대가!J241</f>
        <v>0</v>
      </c>
      <c r="H43" s="25">
        <f t="shared" si="0"/>
        <v>1461</v>
      </c>
      <c r="I43" s="15" t="s">
        <v>422</v>
      </c>
      <c r="J43" s="15" t="s">
        <v>227</v>
      </c>
      <c r="K43" s="15" t="s">
        <v>227</v>
      </c>
      <c r="L43" s="15" t="s">
        <v>227</v>
      </c>
      <c r="M43" s="15" t="s">
        <v>632</v>
      </c>
      <c r="N43" s="3" t="s">
        <v>227</v>
      </c>
    </row>
    <row r="44" spans="1:14" ht="30" customHeight="1" x14ac:dyDescent="0.3">
      <c r="A44" s="15" t="s">
        <v>24</v>
      </c>
      <c r="B44" s="15" t="s">
        <v>631</v>
      </c>
      <c r="C44" s="15" t="s">
        <v>687</v>
      </c>
      <c r="D44" s="15" t="s">
        <v>262</v>
      </c>
      <c r="E44" s="25">
        <f>일위대가!F245</f>
        <v>1099</v>
      </c>
      <c r="F44" s="25">
        <f>일위대가!H245</f>
        <v>0</v>
      </c>
      <c r="G44" s="25">
        <f>일위대가!J245</f>
        <v>0</v>
      </c>
      <c r="H44" s="25">
        <f t="shared" si="0"/>
        <v>1099</v>
      </c>
      <c r="I44" s="15" t="s">
        <v>432</v>
      </c>
      <c r="J44" s="15" t="s">
        <v>227</v>
      </c>
      <c r="K44" s="15" t="s">
        <v>227</v>
      </c>
      <c r="L44" s="15" t="s">
        <v>227</v>
      </c>
      <c r="M44" s="15" t="s">
        <v>701</v>
      </c>
      <c r="N44" s="3" t="s">
        <v>227</v>
      </c>
    </row>
    <row r="45" spans="1:14" ht="30" customHeight="1" x14ac:dyDescent="0.3">
      <c r="A45" s="15" t="s">
        <v>38</v>
      </c>
      <c r="B45" s="15" t="s">
        <v>684</v>
      </c>
      <c r="C45" s="15" t="s">
        <v>646</v>
      </c>
      <c r="D45" s="15" t="s">
        <v>262</v>
      </c>
      <c r="E45" s="25">
        <f>일위대가!F251</f>
        <v>0</v>
      </c>
      <c r="F45" s="25">
        <f>일위대가!H251</f>
        <v>3340</v>
      </c>
      <c r="G45" s="25">
        <f>일위대가!J251</f>
        <v>66</v>
      </c>
      <c r="H45" s="25">
        <f t="shared" si="0"/>
        <v>3406</v>
      </c>
      <c r="I45" s="15" t="s">
        <v>441</v>
      </c>
      <c r="J45" s="15" t="s">
        <v>227</v>
      </c>
      <c r="K45" s="15" t="s">
        <v>227</v>
      </c>
      <c r="L45" s="15" t="s">
        <v>227</v>
      </c>
      <c r="M45" s="15" t="s">
        <v>693</v>
      </c>
      <c r="N45" s="3" t="s">
        <v>227</v>
      </c>
    </row>
    <row r="46" spans="1:14" ht="30" customHeight="1" x14ac:dyDescent="0.3">
      <c r="A46" s="15" t="s">
        <v>14</v>
      </c>
      <c r="B46" s="15" t="s">
        <v>686</v>
      </c>
      <c r="C46" s="15" t="s">
        <v>438</v>
      </c>
      <c r="D46" s="15" t="s">
        <v>250</v>
      </c>
      <c r="E46" s="25">
        <f>일위대가!F257</f>
        <v>0</v>
      </c>
      <c r="F46" s="25">
        <f>일위대가!H257</f>
        <v>45984</v>
      </c>
      <c r="G46" s="25">
        <f>일위대가!J257</f>
        <v>919</v>
      </c>
      <c r="H46" s="25">
        <f t="shared" si="0"/>
        <v>46903</v>
      </c>
      <c r="I46" s="15" t="s">
        <v>427</v>
      </c>
      <c r="J46" s="15" t="s">
        <v>227</v>
      </c>
      <c r="K46" s="15" t="s">
        <v>227</v>
      </c>
      <c r="L46" s="15" t="s">
        <v>227</v>
      </c>
      <c r="M46" s="15" t="s">
        <v>690</v>
      </c>
      <c r="N46" s="3" t="s">
        <v>227</v>
      </c>
    </row>
    <row r="47" spans="1:14" ht="30" customHeight="1" x14ac:dyDescent="0.3">
      <c r="A47" s="15" t="s">
        <v>58</v>
      </c>
      <c r="B47" s="15" t="s">
        <v>649</v>
      </c>
      <c r="C47" s="15" t="s">
        <v>446</v>
      </c>
      <c r="D47" s="15" t="s">
        <v>241</v>
      </c>
      <c r="E47" s="25">
        <f>일위대가!F261</f>
        <v>0</v>
      </c>
      <c r="F47" s="25">
        <f>일위대가!H261</f>
        <v>0</v>
      </c>
      <c r="G47" s="25">
        <f>일위대가!J261</f>
        <v>310</v>
      </c>
      <c r="H47" s="25">
        <f t="shared" si="0"/>
        <v>310</v>
      </c>
      <c r="I47" s="15" t="s">
        <v>436</v>
      </c>
      <c r="J47" s="15" t="s">
        <v>227</v>
      </c>
      <c r="K47" s="15" t="s">
        <v>227</v>
      </c>
      <c r="L47" s="15" t="s">
        <v>227</v>
      </c>
      <c r="M47" s="15" t="s">
        <v>653</v>
      </c>
      <c r="N47" s="3" t="s">
        <v>228</v>
      </c>
    </row>
    <row r="48" spans="1:14" ht="30" customHeight="1" x14ac:dyDescent="0.3">
      <c r="A48" s="1"/>
      <c r="B48" s="12" t="s">
        <v>710</v>
      </c>
      <c r="C48" s="12" t="s">
        <v>718</v>
      </c>
      <c r="D48" s="12" t="s">
        <v>262</v>
      </c>
      <c r="E48" s="25">
        <f>일위대가!F266</f>
        <v>16461</v>
      </c>
      <c r="F48" s="25">
        <f>일위대가!H266</f>
        <v>1847.1</v>
      </c>
      <c r="G48" s="25">
        <f>일위대가!J266</f>
        <v>0</v>
      </c>
      <c r="H48" s="25">
        <f>E48+F48+G48</f>
        <v>18308.099999999999</v>
      </c>
      <c r="I48" s="12" t="s">
        <v>720</v>
      </c>
      <c r="J48" s="12"/>
      <c r="K48" s="143"/>
      <c r="L48" s="143"/>
      <c r="M48" s="12" t="s">
        <v>713</v>
      </c>
      <c r="N48" s="1"/>
    </row>
    <row r="49" spans="1:14" ht="30" customHeight="1" x14ac:dyDescent="0.3">
      <c r="A49" s="1"/>
      <c r="B49" s="146" t="s">
        <v>721</v>
      </c>
      <c r="C49" s="146" t="s">
        <v>712</v>
      </c>
      <c r="D49" s="146" t="s">
        <v>262</v>
      </c>
      <c r="E49" s="147">
        <f>일위대가!F271</f>
        <v>0</v>
      </c>
      <c r="F49" s="147">
        <f>일위대가!H271</f>
        <v>2638.7999999999997</v>
      </c>
      <c r="G49" s="147">
        <f>일위대가!J271</f>
        <v>0</v>
      </c>
      <c r="H49" s="147">
        <f>E49+F49+G49</f>
        <v>2638.7999999999997</v>
      </c>
      <c r="I49" s="146" t="s">
        <v>719</v>
      </c>
      <c r="J49" s="148"/>
      <c r="K49" s="148"/>
      <c r="L49" s="148"/>
      <c r="M49" s="146" t="s">
        <v>713</v>
      </c>
      <c r="N49" s="1"/>
    </row>
    <row r="50" spans="1:14" ht="30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30" customHeight="1" x14ac:dyDescent="0.3"/>
    <row r="52" spans="1:14" ht="30" customHeight="1" x14ac:dyDescent="0.3"/>
    <row r="53" spans="1:14" ht="30" customHeight="1" x14ac:dyDescent="0.3"/>
    <row r="54" spans="1:14" ht="30" customHeight="1" x14ac:dyDescent="0.3"/>
    <row r="55" spans="1:14" ht="30" customHeight="1" x14ac:dyDescent="0.3"/>
    <row r="56" spans="1:14" ht="30" customHeight="1" x14ac:dyDescent="0.3"/>
    <row r="57" spans="1:14" ht="30" customHeight="1" x14ac:dyDescent="0.3"/>
    <row r="58" spans="1:14" ht="30" customHeight="1" x14ac:dyDescent="0.3"/>
    <row r="59" spans="1:14" ht="30" customHeight="1" x14ac:dyDescent="0.3"/>
    <row r="60" spans="1:14" ht="30" customHeight="1" x14ac:dyDescent="0.3"/>
    <row r="61" spans="1:14" ht="30" customHeight="1" x14ac:dyDescent="0.3"/>
    <row r="62" spans="1:14" ht="30" customHeight="1" x14ac:dyDescent="0.3"/>
    <row r="63" spans="1:14" ht="30" customHeight="1" x14ac:dyDescent="0.3"/>
    <row r="64" spans="1:1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</sheetData>
  <phoneticPr fontId="17" type="noConversion"/>
  <pageMargins left="0.78708332777023315" right="0" top="0.39347222447395325" bottom="0.39347222447395325" header="0" footer="0"/>
  <pageSetup paperSize="9" scale="7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AZ358"/>
  <sheetViews>
    <sheetView topLeftCell="A259" zoomScaleNormal="100" zoomScaleSheetLayoutView="75" workbookViewId="0">
      <selection activeCell="F52" sqref="F52"/>
    </sheetView>
  </sheetViews>
  <sheetFormatPr defaultColWidth="9" defaultRowHeight="16.5" x14ac:dyDescent="0.3"/>
  <cols>
    <col min="1" max="2" width="30.625" style="2" customWidth="1"/>
    <col min="3" max="3" width="4.625" style="2" customWidth="1"/>
    <col min="4" max="4" width="8.625" style="2" customWidth="1"/>
    <col min="5" max="12" width="13.625" style="2" customWidth="1"/>
    <col min="13" max="13" width="12.625" style="2" customWidth="1"/>
    <col min="14" max="47" width="2.625" style="2" hidden="1" customWidth="1"/>
    <col min="48" max="48" width="1.625" style="2" hidden="1" customWidth="1"/>
    <col min="49" max="49" width="24.625" style="2" hidden="1" customWidth="1"/>
    <col min="50" max="51" width="2.625" style="2" hidden="1" customWidth="1"/>
    <col min="52" max="52" width="1.625" style="2" hidden="1" customWidth="1"/>
  </cols>
  <sheetData>
    <row r="1" spans="1:52" ht="30" customHeight="1" x14ac:dyDescent="0.3">
      <c r="A1" s="6" t="s">
        <v>627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1:52" ht="30" customHeight="1" x14ac:dyDescent="0.3">
      <c r="A2" s="173" t="s">
        <v>553</v>
      </c>
      <c r="B2" s="173" t="s">
        <v>549</v>
      </c>
      <c r="C2" s="173" t="s">
        <v>232</v>
      </c>
      <c r="D2" s="173" t="s">
        <v>231</v>
      </c>
      <c r="E2" s="173" t="s">
        <v>371</v>
      </c>
      <c r="F2" s="173"/>
      <c r="G2" s="173" t="s">
        <v>366</v>
      </c>
      <c r="H2" s="173"/>
      <c r="I2" s="173" t="s">
        <v>548</v>
      </c>
      <c r="J2" s="173"/>
      <c r="K2" s="173" t="s">
        <v>550</v>
      </c>
      <c r="L2" s="173"/>
      <c r="M2" s="173" t="s">
        <v>373</v>
      </c>
      <c r="N2" s="172" t="s">
        <v>402</v>
      </c>
      <c r="O2" s="172" t="s">
        <v>375</v>
      </c>
      <c r="P2" s="172" t="s">
        <v>236</v>
      </c>
      <c r="Q2" s="172" t="s">
        <v>224</v>
      </c>
      <c r="R2" s="172" t="s">
        <v>226</v>
      </c>
      <c r="S2" s="172" t="s">
        <v>379</v>
      </c>
      <c r="T2" s="172" t="s">
        <v>408</v>
      </c>
      <c r="U2" s="172" t="s">
        <v>235</v>
      </c>
      <c r="V2" s="172" t="s">
        <v>378</v>
      </c>
      <c r="W2" s="172" t="s">
        <v>343</v>
      </c>
      <c r="X2" s="172" t="s">
        <v>357</v>
      </c>
      <c r="Y2" s="172" t="s">
        <v>368</v>
      </c>
      <c r="Z2" s="172" t="s">
        <v>367</v>
      </c>
      <c r="AA2" s="172" t="s">
        <v>380</v>
      </c>
      <c r="AB2" s="172" t="s">
        <v>363</v>
      </c>
      <c r="AC2" s="172" t="s">
        <v>362</v>
      </c>
      <c r="AD2" s="172" t="s">
        <v>355</v>
      </c>
      <c r="AE2" s="172" t="s">
        <v>382</v>
      </c>
      <c r="AF2" s="172" t="s">
        <v>356</v>
      </c>
      <c r="AG2" s="172" t="s">
        <v>361</v>
      </c>
      <c r="AH2" s="172" t="s">
        <v>384</v>
      </c>
      <c r="AI2" s="172" t="s">
        <v>359</v>
      </c>
      <c r="AJ2" s="172" t="s">
        <v>404</v>
      </c>
      <c r="AK2" s="172" t="s">
        <v>409</v>
      </c>
      <c r="AL2" s="172" t="s">
        <v>388</v>
      </c>
      <c r="AM2" s="172" t="s">
        <v>370</v>
      </c>
      <c r="AN2" s="172" t="s">
        <v>358</v>
      </c>
      <c r="AO2" s="172" t="s">
        <v>392</v>
      </c>
      <c r="AP2" s="172" t="s">
        <v>386</v>
      </c>
      <c r="AQ2" s="172" t="s">
        <v>443</v>
      </c>
      <c r="AR2" s="172" t="s">
        <v>253</v>
      </c>
      <c r="AS2" s="172" t="s">
        <v>391</v>
      </c>
      <c r="AT2" s="172" t="s">
        <v>393</v>
      </c>
      <c r="AU2" s="172" t="s">
        <v>403</v>
      </c>
      <c r="AV2" s="172" t="s">
        <v>394</v>
      </c>
      <c r="AW2" s="172" t="s">
        <v>385</v>
      </c>
      <c r="AX2" s="3" t="s">
        <v>398</v>
      </c>
      <c r="AY2" s="3" t="s">
        <v>238</v>
      </c>
      <c r="AZ2" s="3" t="s">
        <v>399</v>
      </c>
    </row>
    <row r="3" spans="1:52" ht="30" customHeight="1" x14ac:dyDescent="0.3">
      <c r="A3" s="173"/>
      <c r="B3" s="173"/>
      <c r="C3" s="173"/>
      <c r="D3" s="173"/>
      <c r="E3" s="9" t="s">
        <v>364</v>
      </c>
      <c r="F3" s="9" t="s">
        <v>369</v>
      </c>
      <c r="G3" s="9" t="s">
        <v>364</v>
      </c>
      <c r="H3" s="9" t="s">
        <v>369</v>
      </c>
      <c r="I3" s="9" t="s">
        <v>364</v>
      </c>
      <c r="J3" s="9" t="s">
        <v>369</v>
      </c>
      <c r="K3" s="9" t="s">
        <v>364</v>
      </c>
      <c r="L3" s="9" t="s">
        <v>369</v>
      </c>
      <c r="M3" s="173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</row>
    <row r="4" spans="1:52" ht="30" customHeight="1" x14ac:dyDescent="0.3">
      <c r="A4" s="18" t="s">
        <v>62</v>
      </c>
      <c r="B4" s="19"/>
      <c r="C4" s="19"/>
      <c r="D4" s="19"/>
      <c r="E4" s="23"/>
      <c r="F4" s="26"/>
      <c r="G4" s="23"/>
      <c r="H4" s="26"/>
      <c r="I4" s="23"/>
      <c r="J4" s="26"/>
      <c r="K4" s="23"/>
      <c r="L4" s="26"/>
      <c r="M4" s="20"/>
      <c r="N4" s="3" t="s">
        <v>54</v>
      </c>
    </row>
    <row r="5" spans="1:52" ht="30" customHeight="1" x14ac:dyDescent="0.3">
      <c r="A5" s="21" t="s">
        <v>577</v>
      </c>
      <c r="B5" s="21" t="s">
        <v>395</v>
      </c>
      <c r="C5" s="21" t="s">
        <v>241</v>
      </c>
      <c r="D5" s="22">
        <v>8</v>
      </c>
      <c r="E5" s="24">
        <f>일위대가목록!E27</f>
        <v>9547</v>
      </c>
      <c r="F5" s="27">
        <f>TRUNC(E5*D5,1)</f>
        <v>76376</v>
      </c>
      <c r="G5" s="24">
        <f>일위대가목록!F27</f>
        <v>55700</v>
      </c>
      <c r="H5" s="27">
        <f>TRUNC(G5*D5,1)</f>
        <v>445600</v>
      </c>
      <c r="I5" s="24">
        <f>일위대가목록!G27</f>
        <v>50209</v>
      </c>
      <c r="J5" s="27">
        <f>TRUNC(I5*D5,1)</f>
        <v>401672</v>
      </c>
      <c r="K5" s="24">
        <f>TRUNC(E5+G5+I5,1)</f>
        <v>115456</v>
      </c>
      <c r="L5" s="27">
        <f>TRUNC(F5+H5+J5,1)</f>
        <v>923648</v>
      </c>
      <c r="M5" s="21" t="s">
        <v>397</v>
      </c>
      <c r="N5" s="3" t="s">
        <v>227</v>
      </c>
      <c r="O5" s="3" t="s">
        <v>65</v>
      </c>
      <c r="P5" s="3" t="s">
        <v>228</v>
      </c>
      <c r="Q5" s="3" t="s">
        <v>237</v>
      </c>
      <c r="R5" s="3" t="s">
        <v>237</v>
      </c>
      <c r="V5" s="2">
        <v>1</v>
      </c>
      <c r="AV5" s="3" t="s">
        <v>227</v>
      </c>
      <c r="AW5" s="3" t="s">
        <v>126</v>
      </c>
      <c r="AX5" s="3" t="s">
        <v>227</v>
      </c>
      <c r="AY5" s="3" t="s">
        <v>268</v>
      </c>
      <c r="AZ5" s="3" t="s">
        <v>227</v>
      </c>
    </row>
    <row r="6" spans="1:52" ht="30" customHeight="1" x14ac:dyDescent="0.3">
      <c r="A6" s="21" t="s">
        <v>389</v>
      </c>
      <c r="B6" s="21" t="s">
        <v>576</v>
      </c>
      <c r="C6" s="21" t="s">
        <v>269</v>
      </c>
      <c r="D6" s="22">
        <v>1</v>
      </c>
      <c r="E6" s="24">
        <v>0</v>
      </c>
      <c r="F6" s="27">
        <f>TRUNC(E6*D6,1)</f>
        <v>0</v>
      </c>
      <c r="G6" s="24">
        <v>0</v>
      </c>
      <c r="H6" s="27">
        <f>TRUNC(G6*D6,1)</f>
        <v>0</v>
      </c>
      <c r="I6" s="24">
        <f>TRUNC(SUMIF(V5:V6,RIGHTB(O6,1),L5:L6)*U6,2)</f>
        <v>923648</v>
      </c>
      <c r="J6" s="27">
        <f>TRUNC(I6*D6,1)</f>
        <v>923648</v>
      </c>
      <c r="K6" s="24">
        <f>TRUNC(E6+G6+I6,1)</f>
        <v>923648</v>
      </c>
      <c r="L6" s="27">
        <f>TRUNC(F6+H6+J6,1)</f>
        <v>923648</v>
      </c>
      <c r="M6" s="21" t="s">
        <v>227</v>
      </c>
      <c r="N6" s="3" t="s">
        <v>54</v>
      </c>
      <c r="O6" s="3" t="s">
        <v>16</v>
      </c>
      <c r="P6" s="3" t="s">
        <v>237</v>
      </c>
      <c r="Q6" s="3" t="s">
        <v>237</v>
      </c>
      <c r="R6" s="3" t="s">
        <v>237</v>
      </c>
      <c r="S6" s="2">
        <v>3</v>
      </c>
      <c r="T6" s="2">
        <v>2</v>
      </c>
      <c r="U6" s="2">
        <v>1</v>
      </c>
      <c r="AV6" s="3" t="s">
        <v>227</v>
      </c>
      <c r="AW6" s="3" t="s">
        <v>87</v>
      </c>
      <c r="AX6" s="3" t="s">
        <v>227</v>
      </c>
      <c r="AY6" s="3" t="s">
        <v>227</v>
      </c>
      <c r="AZ6" s="3" t="s">
        <v>227</v>
      </c>
    </row>
    <row r="7" spans="1:52" ht="30" customHeight="1" x14ac:dyDescent="0.3">
      <c r="A7" s="21" t="s">
        <v>562</v>
      </c>
      <c r="B7" s="21" t="s">
        <v>227</v>
      </c>
      <c r="C7" s="21" t="s">
        <v>227</v>
      </c>
      <c r="D7" s="22"/>
      <c r="E7" s="24"/>
      <c r="F7" s="27">
        <f>TRUNC(SUMIF(N5:N6,N4,F5:F6),0)</f>
        <v>0</v>
      </c>
      <c r="G7" s="24"/>
      <c r="H7" s="27">
        <f>TRUNC(SUMIF(N5:N6,N4,H5:H6),0)</f>
        <v>0</v>
      </c>
      <c r="I7" s="24"/>
      <c r="J7" s="27">
        <f>TRUNC(SUMIF(N5:N6,N4,J5:J6),0)</f>
        <v>923648</v>
      </c>
      <c r="K7" s="24"/>
      <c r="L7" s="27">
        <f>F7+H7+J7</f>
        <v>923648</v>
      </c>
      <c r="M7" s="21" t="s">
        <v>227</v>
      </c>
      <c r="N7" s="3" t="s">
        <v>412</v>
      </c>
      <c r="O7" s="3" t="s">
        <v>412</v>
      </c>
      <c r="P7" s="3" t="s">
        <v>227</v>
      </c>
      <c r="Q7" s="3" t="s">
        <v>227</v>
      </c>
      <c r="R7" s="3" t="s">
        <v>227</v>
      </c>
      <c r="AV7" s="3" t="s">
        <v>227</v>
      </c>
      <c r="AW7" s="3" t="s">
        <v>227</v>
      </c>
      <c r="AX7" s="3" t="s">
        <v>227</v>
      </c>
      <c r="AY7" s="3" t="s">
        <v>227</v>
      </c>
      <c r="AZ7" s="3" t="s">
        <v>227</v>
      </c>
    </row>
    <row r="8" spans="1:52" ht="30" customHeight="1" x14ac:dyDescent="0.3">
      <c r="A8" s="22"/>
      <c r="B8" s="22"/>
      <c r="C8" s="22"/>
      <c r="D8" s="22"/>
      <c r="E8" s="24"/>
      <c r="F8" s="27"/>
      <c r="G8" s="24"/>
      <c r="H8" s="27"/>
      <c r="I8" s="24"/>
      <c r="J8" s="27"/>
      <c r="K8" s="24"/>
      <c r="L8" s="27"/>
      <c r="M8" s="22"/>
    </row>
    <row r="9" spans="1:52" ht="30" customHeight="1" x14ac:dyDescent="0.3">
      <c r="A9" s="18" t="s">
        <v>76</v>
      </c>
      <c r="B9" s="19"/>
      <c r="C9" s="19"/>
      <c r="D9" s="19"/>
      <c r="E9" s="23"/>
      <c r="F9" s="26"/>
      <c r="G9" s="23"/>
      <c r="H9" s="26"/>
      <c r="I9" s="23"/>
      <c r="J9" s="26"/>
      <c r="K9" s="23"/>
      <c r="L9" s="26"/>
      <c r="M9" s="20"/>
      <c r="N9" s="3" t="s">
        <v>48</v>
      </c>
    </row>
    <row r="10" spans="1:52" ht="30" customHeight="1" x14ac:dyDescent="0.3">
      <c r="A10" s="21" t="s">
        <v>645</v>
      </c>
      <c r="B10" s="21" t="s">
        <v>580</v>
      </c>
      <c r="C10" s="21" t="s">
        <v>241</v>
      </c>
      <c r="D10" s="22">
        <v>8</v>
      </c>
      <c r="E10" s="24">
        <f>일위대가목록!E28</f>
        <v>7784</v>
      </c>
      <c r="F10" s="27">
        <f>TRUNC(E10*D10,1)</f>
        <v>62272</v>
      </c>
      <c r="G10" s="24">
        <f>일위대가목록!F28</f>
        <v>47231</v>
      </c>
      <c r="H10" s="27">
        <f>TRUNC(G10*D10,1)</f>
        <v>377848</v>
      </c>
      <c r="I10" s="24">
        <f>일위대가목록!G28</f>
        <v>32794</v>
      </c>
      <c r="J10" s="27">
        <f>TRUNC(I10*D10,1)</f>
        <v>262352</v>
      </c>
      <c r="K10" s="24">
        <f>TRUNC(E10+G10+I10,1)</f>
        <v>87809</v>
      </c>
      <c r="L10" s="27">
        <f>TRUNC(F10+H10+J10,1)</f>
        <v>702472</v>
      </c>
      <c r="M10" s="21" t="s">
        <v>397</v>
      </c>
      <c r="N10" s="3" t="s">
        <v>227</v>
      </c>
      <c r="O10" s="3" t="s">
        <v>64</v>
      </c>
      <c r="P10" s="3" t="s">
        <v>228</v>
      </c>
      <c r="Q10" s="3" t="s">
        <v>237</v>
      </c>
      <c r="R10" s="3" t="s">
        <v>237</v>
      </c>
      <c r="V10" s="2">
        <v>1</v>
      </c>
      <c r="AV10" s="3" t="s">
        <v>227</v>
      </c>
      <c r="AW10" s="3" t="s">
        <v>133</v>
      </c>
      <c r="AX10" s="3" t="s">
        <v>227</v>
      </c>
      <c r="AY10" s="3" t="s">
        <v>268</v>
      </c>
      <c r="AZ10" s="3" t="s">
        <v>227</v>
      </c>
    </row>
    <row r="11" spans="1:52" ht="30" customHeight="1" x14ac:dyDescent="0.3">
      <c r="A11" s="21" t="s">
        <v>389</v>
      </c>
      <c r="B11" s="21" t="s">
        <v>576</v>
      </c>
      <c r="C11" s="21" t="s">
        <v>269</v>
      </c>
      <c r="D11" s="22">
        <v>1</v>
      </c>
      <c r="E11" s="24">
        <v>0</v>
      </c>
      <c r="F11" s="27">
        <f>TRUNC(E11*D11,1)</f>
        <v>0</v>
      </c>
      <c r="G11" s="24">
        <v>0</v>
      </c>
      <c r="H11" s="27">
        <f>TRUNC(G11*D11,1)</f>
        <v>0</v>
      </c>
      <c r="I11" s="24">
        <f>TRUNC(SUMIF(V10:V11,RIGHTB(O11,1),L10:L11)*U11,2)</f>
        <v>702472</v>
      </c>
      <c r="J11" s="27">
        <f>TRUNC(I11*D11,1)</f>
        <v>702472</v>
      </c>
      <c r="K11" s="24">
        <f>TRUNC(E11+G11+I11,1)</f>
        <v>702472</v>
      </c>
      <c r="L11" s="27">
        <f>TRUNC(F11+H11+J11,1)</f>
        <v>702472</v>
      </c>
      <c r="M11" s="21" t="s">
        <v>227</v>
      </c>
      <c r="N11" s="3" t="s">
        <v>48</v>
      </c>
      <c r="O11" s="3" t="s">
        <v>16</v>
      </c>
      <c r="P11" s="3" t="s">
        <v>237</v>
      </c>
      <c r="Q11" s="3" t="s">
        <v>237</v>
      </c>
      <c r="R11" s="3" t="s">
        <v>237</v>
      </c>
      <c r="S11" s="2">
        <v>3</v>
      </c>
      <c r="T11" s="2">
        <v>2</v>
      </c>
      <c r="U11" s="2">
        <v>1</v>
      </c>
      <c r="AV11" s="3" t="s">
        <v>227</v>
      </c>
      <c r="AW11" s="3" t="s">
        <v>112</v>
      </c>
      <c r="AX11" s="3" t="s">
        <v>227</v>
      </c>
      <c r="AY11" s="3" t="s">
        <v>227</v>
      </c>
      <c r="AZ11" s="3" t="s">
        <v>227</v>
      </c>
    </row>
    <row r="12" spans="1:52" ht="30" customHeight="1" x14ac:dyDescent="0.3">
      <c r="A12" s="21" t="s">
        <v>562</v>
      </c>
      <c r="B12" s="21" t="s">
        <v>227</v>
      </c>
      <c r="C12" s="21" t="s">
        <v>227</v>
      </c>
      <c r="D12" s="22"/>
      <c r="E12" s="24"/>
      <c r="F12" s="27">
        <f>TRUNC(SUMIF(N10:N11,N9,F10:F11),0)</f>
        <v>0</v>
      </c>
      <c r="G12" s="24"/>
      <c r="H12" s="27">
        <f>TRUNC(SUMIF(N10:N11,N9,H10:H11),0)</f>
        <v>0</v>
      </c>
      <c r="I12" s="24"/>
      <c r="J12" s="27">
        <f>TRUNC(SUMIF(N10:N11,N9,J10:J11),0)</f>
        <v>702472</v>
      </c>
      <c r="K12" s="24"/>
      <c r="L12" s="27">
        <f>F12+H12+J12</f>
        <v>702472</v>
      </c>
      <c r="M12" s="21" t="s">
        <v>227</v>
      </c>
      <c r="N12" s="3" t="s">
        <v>412</v>
      </c>
      <c r="O12" s="3" t="s">
        <v>412</v>
      </c>
      <c r="P12" s="3" t="s">
        <v>227</v>
      </c>
      <c r="Q12" s="3" t="s">
        <v>227</v>
      </c>
      <c r="R12" s="3" t="s">
        <v>227</v>
      </c>
      <c r="AV12" s="3" t="s">
        <v>227</v>
      </c>
      <c r="AW12" s="3" t="s">
        <v>227</v>
      </c>
      <c r="AX12" s="3" t="s">
        <v>227</v>
      </c>
      <c r="AY12" s="3" t="s">
        <v>227</v>
      </c>
      <c r="AZ12" s="3" t="s">
        <v>227</v>
      </c>
    </row>
    <row r="13" spans="1:52" ht="30" customHeight="1" x14ac:dyDescent="0.3">
      <c r="A13" s="22"/>
      <c r="B13" s="22"/>
      <c r="C13" s="22"/>
      <c r="D13" s="22"/>
      <c r="E13" s="24"/>
      <c r="F13" s="27"/>
      <c r="G13" s="24"/>
      <c r="H13" s="27"/>
      <c r="I13" s="24"/>
      <c r="J13" s="27"/>
      <c r="K13" s="24"/>
      <c r="L13" s="27"/>
      <c r="M13" s="22"/>
    </row>
    <row r="14" spans="1:52" ht="30" customHeight="1" x14ac:dyDescent="0.3">
      <c r="A14" s="18" t="s">
        <v>61</v>
      </c>
      <c r="B14" s="19"/>
      <c r="C14" s="19"/>
      <c r="D14" s="19"/>
      <c r="E14" s="23"/>
      <c r="F14" s="26"/>
      <c r="G14" s="23"/>
      <c r="H14" s="26"/>
      <c r="I14" s="23"/>
      <c r="J14" s="26"/>
      <c r="K14" s="23"/>
      <c r="L14" s="26"/>
      <c r="M14" s="20"/>
      <c r="N14" s="3" t="s">
        <v>50</v>
      </c>
    </row>
    <row r="15" spans="1:52" ht="30" customHeight="1" x14ac:dyDescent="0.3">
      <c r="A15" s="21" t="s">
        <v>341</v>
      </c>
      <c r="B15" s="21" t="s">
        <v>227</v>
      </c>
      <c r="C15" s="21" t="s">
        <v>233</v>
      </c>
      <c r="D15" s="22">
        <v>6.5000000000000006E-3</v>
      </c>
      <c r="E15" s="24">
        <f>단가대비표!O31</f>
        <v>0</v>
      </c>
      <c r="F15" s="27">
        <f>TRUNC(E15*D15,1)</f>
        <v>0</v>
      </c>
      <c r="G15" s="24">
        <f>단가대비표!P31</f>
        <v>165545</v>
      </c>
      <c r="H15" s="27">
        <f>TRUNC(G15*D15,1)</f>
        <v>1076</v>
      </c>
      <c r="I15" s="24">
        <f>단가대비표!V31</f>
        <v>0</v>
      </c>
      <c r="J15" s="27">
        <f>TRUNC(I15*D15,1)</f>
        <v>0</v>
      </c>
      <c r="K15" s="24">
        <f>TRUNC(E15+G15+I15,1)</f>
        <v>165545</v>
      </c>
      <c r="L15" s="27">
        <f>TRUNC(F15+H15+J15,1)</f>
        <v>1076</v>
      </c>
      <c r="M15" s="21" t="s">
        <v>227</v>
      </c>
      <c r="N15" s="3" t="s">
        <v>50</v>
      </c>
      <c r="O15" s="3" t="s">
        <v>207</v>
      </c>
      <c r="P15" s="3" t="s">
        <v>237</v>
      </c>
      <c r="Q15" s="3" t="s">
        <v>237</v>
      </c>
      <c r="R15" s="3" t="s">
        <v>228</v>
      </c>
      <c r="AV15" s="3" t="s">
        <v>227</v>
      </c>
      <c r="AW15" s="3" t="s">
        <v>138</v>
      </c>
      <c r="AX15" s="3" t="s">
        <v>227</v>
      </c>
      <c r="AY15" s="3" t="s">
        <v>227</v>
      </c>
      <c r="AZ15" s="3" t="s">
        <v>227</v>
      </c>
    </row>
    <row r="16" spans="1:52" ht="30" customHeight="1" x14ac:dyDescent="0.3">
      <c r="A16" s="21" t="s">
        <v>562</v>
      </c>
      <c r="B16" s="21" t="s">
        <v>227</v>
      </c>
      <c r="C16" s="21" t="s">
        <v>227</v>
      </c>
      <c r="D16" s="22"/>
      <c r="E16" s="24"/>
      <c r="F16" s="27">
        <f>TRUNC(SUMIF(N15:N15,N14,F15:F15),0)</f>
        <v>0</v>
      </c>
      <c r="G16" s="24"/>
      <c r="H16" s="27">
        <f>TRUNC(SUMIF(N15:N15,N14,H15:H15),0)</f>
        <v>1076</v>
      </c>
      <c r="I16" s="24"/>
      <c r="J16" s="27">
        <f>TRUNC(SUMIF(N15:N15,N14,J15:J15),0)</f>
        <v>0</v>
      </c>
      <c r="K16" s="24"/>
      <c r="L16" s="27">
        <f>F16+H16+J16</f>
        <v>1076</v>
      </c>
      <c r="M16" s="21" t="s">
        <v>227</v>
      </c>
      <c r="N16" s="3" t="s">
        <v>412</v>
      </c>
      <c r="O16" s="3" t="s">
        <v>412</v>
      </c>
      <c r="P16" s="3" t="s">
        <v>227</v>
      </c>
      <c r="Q16" s="3" t="s">
        <v>227</v>
      </c>
      <c r="R16" s="3" t="s">
        <v>227</v>
      </c>
      <c r="AV16" s="3" t="s">
        <v>227</v>
      </c>
      <c r="AW16" s="3" t="s">
        <v>227</v>
      </c>
      <c r="AX16" s="3" t="s">
        <v>227</v>
      </c>
      <c r="AY16" s="3" t="s">
        <v>227</v>
      </c>
      <c r="AZ16" s="3" t="s">
        <v>227</v>
      </c>
    </row>
    <row r="17" spans="1:52" ht="30" customHeight="1" x14ac:dyDescent="0.3">
      <c r="A17" s="22"/>
      <c r="B17" s="22"/>
      <c r="C17" s="22"/>
      <c r="D17" s="22"/>
      <c r="E17" s="24"/>
      <c r="F17" s="27"/>
      <c r="G17" s="24"/>
      <c r="H17" s="27"/>
      <c r="I17" s="24"/>
      <c r="J17" s="27"/>
      <c r="K17" s="24"/>
      <c r="L17" s="27"/>
      <c r="M17" s="22"/>
    </row>
    <row r="18" spans="1:52" ht="30" customHeight="1" x14ac:dyDescent="0.3">
      <c r="A18" s="18" t="s">
        <v>79</v>
      </c>
      <c r="B18" s="19"/>
      <c r="C18" s="19"/>
      <c r="D18" s="19"/>
      <c r="E18" s="23"/>
      <c r="F18" s="26"/>
      <c r="G18" s="23"/>
      <c r="H18" s="26"/>
      <c r="I18" s="23"/>
      <c r="J18" s="26"/>
      <c r="K18" s="23"/>
      <c r="L18" s="26"/>
      <c r="M18" s="20"/>
      <c r="N18" s="3" t="s">
        <v>47</v>
      </c>
    </row>
    <row r="19" spans="1:52" ht="30" customHeight="1" x14ac:dyDescent="0.3">
      <c r="A19" s="21" t="s">
        <v>330</v>
      </c>
      <c r="B19" s="21" t="s">
        <v>227</v>
      </c>
      <c r="C19" s="21" t="s">
        <v>233</v>
      </c>
      <c r="D19" s="22">
        <v>1.54E-2</v>
      </c>
      <c r="E19" s="24">
        <f>단가대비표!O35</f>
        <v>0</v>
      </c>
      <c r="F19" s="27">
        <f>TRUNC(E19*D19,1)</f>
        <v>0</v>
      </c>
      <c r="G19" s="24">
        <f>단가대비표!P35</f>
        <v>261283</v>
      </c>
      <c r="H19" s="27">
        <f>TRUNC(G19*D19,1)</f>
        <v>4023.7</v>
      </c>
      <c r="I19" s="24">
        <f>단가대비표!V35</f>
        <v>0</v>
      </c>
      <c r="J19" s="27">
        <f>TRUNC(I19*D19,1)</f>
        <v>0</v>
      </c>
      <c r="K19" s="24">
        <f t="shared" ref="K19:L23" si="0">TRUNC(E19+G19+I19,1)</f>
        <v>261283</v>
      </c>
      <c r="L19" s="27">
        <f t="shared" si="0"/>
        <v>4023.7</v>
      </c>
      <c r="M19" s="21" t="s">
        <v>227</v>
      </c>
      <c r="N19" s="3" t="s">
        <v>47</v>
      </c>
      <c r="O19" s="3" t="s">
        <v>198</v>
      </c>
      <c r="P19" s="3" t="s">
        <v>237</v>
      </c>
      <c r="Q19" s="3" t="s">
        <v>237</v>
      </c>
      <c r="R19" s="3" t="s">
        <v>228</v>
      </c>
      <c r="V19" s="2">
        <v>1</v>
      </c>
      <c r="AV19" s="3" t="s">
        <v>227</v>
      </c>
      <c r="AW19" s="3" t="s">
        <v>139</v>
      </c>
      <c r="AX19" s="3" t="s">
        <v>227</v>
      </c>
      <c r="AY19" s="3" t="s">
        <v>227</v>
      </c>
      <c r="AZ19" s="3" t="s">
        <v>227</v>
      </c>
    </row>
    <row r="20" spans="1:52" ht="30" customHeight="1" x14ac:dyDescent="0.3">
      <c r="A20" s="21" t="s">
        <v>331</v>
      </c>
      <c r="B20" s="21" t="s">
        <v>227</v>
      </c>
      <c r="C20" s="21" t="s">
        <v>233</v>
      </c>
      <c r="D20" s="22">
        <v>7.7000000000000002E-3</v>
      </c>
      <c r="E20" s="24">
        <f>단가대비표!O32</f>
        <v>0</v>
      </c>
      <c r="F20" s="27">
        <f>TRUNC(E20*D20,1)</f>
        <v>0</v>
      </c>
      <c r="G20" s="24">
        <f>단가대비표!P32</f>
        <v>214222</v>
      </c>
      <c r="H20" s="27">
        <f>TRUNC(G20*D20,1)</f>
        <v>1649.5</v>
      </c>
      <c r="I20" s="24">
        <f>단가대비표!V32</f>
        <v>0</v>
      </c>
      <c r="J20" s="27">
        <f>TRUNC(I20*D20,1)</f>
        <v>0</v>
      </c>
      <c r="K20" s="24">
        <f t="shared" si="0"/>
        <v>214222</v>
      </c>
      <c r="L20" s="27">
        <f t="shared" si="0"/>
        <v>1649.5</v>
      </c>
      <c r="M20" s="21" t="s">
        <v>227</v>
      </c>
      <c r="N20" s="3" t="s">
        <v>47</v>
      </c>
      <c r="O20" s="3" t="s">
        <v>200</v>
      </c>
      <c r="P20" s="3" t="s">
        <v>237</v>
      </c>
      <c r="Q20" s="3" t="s">
        <v>237</v>
      </c>
      <c r="R20" s="3" t="s">
        <v>228</v>
      </c>
      <c r="V20" s="2">
        <v>1</v>
      </c>
      <c r="AV20" s="3" t="s">
        <v>227</v>
      </c>
      <c r="AW20" s="3" t="s">
        <v>147</v>
      </c>
      <c r="AX20" s="3" t="s">
        <v>227</v>
      </c>
      <c r="AY20" s="3" t="s">
        <v>227</v>
      </c>
      <c r="AZ20" s="3" t="s">
        <v>227</v>
      </c>
    </row>
    <row r="21" spans="1:52" ht="30" customHeight="1" x14ac:dyDescent="0.3">
      <c r="A21" s="21" t="s">
        <v>341</v>
      </c>
      <c r="B21" s="21" t="s">
        <v>227</v>
      </c>
      <c r="C21" s="21" t="s">
        <v>233</v>
      </c>
      <c r="D21" s="22">
        <v>7.7000000000000002E-3</v>
      </c>
      <c r="E21" s="24">
        <f>단가대비표!O31</f>
        <v>0</v>
      </c>
      <c r="F21" s="27">
        <f>TRUNC(E21*D21,1)</f>
        <v>0</v>
      </c>
      <c r="G21" s="24">
        <f>단가대비표!P31</f>
        <v>165545</v>
      </c>
      <c r="H21" s="27">
        <f>TRUNC(G21*D21,1)</f>
        <v>1274.5999999999999</v>
      </c>
      <c r="I21" s="24">
        <f>단가대비표!V31</f>
        <v>0</v>
      </c>
      <c r="J21" s="27">
        <f>TRUNC(I21*D21,1)</f>
        <v>0</v>
      </c>
      <c r="K21" s="24">
        <f t="shared" si="0"/>
        <v>165545</v>
      </c>
      <c r="L21" s="27">
        <f t="shared" si="0"/>
        <v>1274.5999999999999</v>
      </c>
      <c r="M21" s="21" t="s">
        <v>227</v>
      </c>
      <c r="N21" s="3" t="s">
        <v>47</v>
      </c>
      <c r="O21" s="3" t="s">
        <v>207</v>
      </c>
      <c r="P21" s="3" t="s">
        <v>237</v>
      </c>
      <c r="Q21" s="3" t="s">
        <v>237</v>
      </c>
      <c r="R21" s="3" t="s">
        <v>228</v>
      </c>
      <c r="V21" s="2">
        <v>1</v>
      </c>
      <c r="AV21" s="3" t="s">
        <v>227</v>
      </c>
      <c r="AW21" s="3" t="s">
        <v>124</v>
      </c>
      <c r="AX21" s="3" t="s">
        <v>227</v>
      </c>
      <c r="AY21" s="3" t="s">
        <v>227</v>
      </c>
      <c r="AZ21" s="3" t="s">
        <v>227</v>
      </c>
    </row>
    <row r="22" spans="1:52" ht="30" customHeight="1" x14ac:dyDescent="0.3">
      <c r="A22" s="21" t="s">
        <v>401</v>
      </c>
      <c r="B22" s="21" t="s">
        <v>400</v>
      </c>
      <c r="C22" s="21" t="s">
        <v>269</v>
      </c>
      <c r="D22" s="22">
        <v>1</v>
      </c>
      <c r="E22" s="24">
        <v>0</v>
      </c>
      <c r="F22" s="27">
        <f>TRUNC(E22*D22,1)</f>
        <v>0</v>
      </c>
      <c r="G22" s="24">
        <v>0</v>
      </c>
      <c r="H22" s="27">
        <f>TRUNC(G22*D22,1)</f>
        <v>0</v>
      </c>
      <c r="I22" s="24">
        <f>TRUNC(SUMIF(V19:V23,RIGHTB(O22,1),H19:H23)*U22,2)</f>
        <v>347.39</v>
      </c>
      <c r="J22" s="27">
        <f>TRUNC(I22*D22,1)</f>
        <v>347.3</v>
      </c>
      <c r="K22" s="24">
        <f t="shared" si="0"/>
        <v>347.3</v>
      </c>
      <c r="L22" s="27">
        <f t="shared" si="0"/>
        <v>347.3</v>
      </c>
      <c r="M22" s="21" t="s">
        <v>227</v>
      </c>
      <c r="N22" s="3" t="s">
        <v>47</v>
      </c>
      <c r="O22" s="3" t="s">
        <v>16</v>
      </c>
      <c r="P22" s="3" t="s">
        <v>237</v>
      </c>
      <c r="Q22" s="3" t="s">
        <v>237</v>
      </c>
      <c r="R22" s="3" t="s">
        <v>237</v>
      </c>
      <c r="S22" s="2">
        <v>1</v>
      </c>
      <c r="T22" s="2">
        <v>2</v>
      </c>
      <c r="U22" s="2">
        <v>0.05</v>
      </c>
      <c r="AV22" s="3" t="s">
        <v>227</v>
      </c>
      <c r="AW22" s="3" t="s">
        <v>102</v>
      </c>
      <c r="AX22" s="3" t="s">
        <v>227</v>
      </c>
      <c r="AY22" s="3" t="s">
        <v>227</v>
      </c>
      <c r="AZ22" s="3" t="s">
        <v>227</v>
      </c>
    </row>
    <row r="23" spans="1:52" ht="30" customHeight="1" x14ac:dyDescent="0.3">
      <c r="A23" s="21" t="s">
        <v>669</v>
      </c>
      <c r="B23" s="21" t="s">
        <v>652</v>
      </c>
      <c r="C23" s="21" t="s">
        <v>241</v>
      </c>
      <c r="D23" s="22">
        <v>6.1499999999999999E-2</v>
      </c>
      <c r="E23" s="24">
        <f>일위대가목록!E29</f>
        <v>29707</v>
      </c>
      <c r="F23" s="27">
        <f>TRUNC(E23*D23,1)</f>
        <v>1826.9</v>
      </c>
      <c r="G23" s="24">
        <f>일위대가목록!F29</f>
        <v>55700</v>
      </c>
      <c r="H23" s="27">
        <f>TRUNC(G23*D23,1)</f>
        <v>3425.5</v>
      </c>
      <c r="I23" s="24">
        <f>일위대가목록!G29</f>
        <v>65589</v>
      </c>
      <c r="J23" s="27">
        <f>TRUNC(I23*D23,1)</f>
        <v>4033.7</v>
      </c>
      <c r="K23" s="24">
        <f t="shared" si="0"/>
        <v>150996</v>
      </c>
      <c r="L23" s="27">
        <f t="shared" si="0"/>
        <v>9286.1</v>
      </c>
      <c r="M23" s="21" t="s">
        <v>406</v>
      </c>
      <c r="N23" s="3" t="s">
        <v>47</v>
      </c>
      <c r="O23" s="3" t="s">
        <v>56</v>
      </c>
      <c r="P23" s="3" t="s">
        <v>228</v>
      </c>
      <c r="Q23" s="3" t="s">
        <v>237</v>
      </c>
      <c r="R23" s="3" t="s">
        <v>237</v>
      </c>
      <c r="AV23" s="3" t="s">
        <v>227</v>
      </c>
      <c r="AW23" s="3" t="s">
        <v>163</v>
      </c>
      <c r="AX23" s="3" t="s">
        <v>227</v>
      </c>
      <c r="AY23" s="3" t="s">
        <v>227</v>
      </c>
      <c r="AZ23" s="3" t="s">
        <v>227</v>
      </c>
    </row>
    <row r="24" spans="1:52" ht="30" customHeight="1" x14ac:dyDescent="0.3">
      <c r="A24" s="21" t="s">
        <v>562</v>
      </c>
      <c r="B24" s="21" t="s">
        <v>227</v>
      </c>
      <c r="C24" s="21" t="s">
        <v>227</v>
      </c>
      <c r="D24" s="22"/>
      <c r="E24" s="24"/>
      <c r="F24" s="27">
        <f>TRUNC(SUMIF(N19:N23,N18,F19:F23),0)</f>
        <v>1826</v>
      </c>
      <c r="G24" s="24"/>
      <c r="H24" s="27">
        <f>TRUNC(SUMIF(N19:N23,N18,H19:H23),0)</f>
        <v>10373</v>
      </c>
      <c r="I24" s="24"/>
      <c r="J24" s="27">
        <f>TRUNC(SUMIF(N19:N23,N18,J19:J23),0)</f>
        <v>4381</v>
      </c>
      <c r="K24" s="24"/>
      <c r="L24" s="27">
        <f>F24+H24+J24</f>
        <v>16580</v>
      </c>
      <c r="M24" s="21" t="s">
        <v>227</v>
      </c>
      <c r="N24" s="3" t="s">
        <v>412</v>
      </c>
      <c r="O24" s="3" t="s">
        <v>412</v>
      </c>
      <c r="P24" s="3" t="s">
        <v>227</v>
      </c>
      <c r="Q24" s="3" t="s">
        <v>227</v>
      </c>
      <c r="R24" s="3" t="s">
        <v>227</v>
      </c>
      <c r="AV24" s="3" t="s">
        <v>227</v>
      </c>
      <c r="AW24" s="3" t="s">
        <v>227</v>
      </c>
      <c r="AX24" s="3" t="s">
        <v>227</v>
      </c>
      <c r="AY24" s="3" t="s">
        <v>227</v>
      </c>
      <c r="AZ24" s="3" t="s">
        <v>227</v>
      </c>
    </row>
    <row r="25" spans="1:52" ht="30" customHeight="1" x14ac:dyDescent="0.3">
      <c r="A25" s="22"/>
      <c r="B25" s="22"/>
      <c r="C25" s="22"/>
      <c r="D25" s="22"/>
      <c r="E25" s="24"/>
      <c r="F25" s="27"/>
      <c r="G25" s="24"/>
      <c r="H25" s="27"/>
      <c r="I25" s="24"/>
      <c r="J25" s="27"/>
      <c r="K25" s="24"/>
      <c r="L25" s="27"/>
      <c r="M25" s="22"/>
    </row>
    <row r="26" spans="1:52" ht="30" customHeight="1" x14ac:dyDescent="0.3">
      <c r="A26" s="18" t="s">
        <v>573</v>
      </c>
      <c r="B26" s="19"/>
      <c r="C26" s="19"/>
      <c r="D26" s="19"/>
      <c r="E26" s="23"/>
      <c r="F26" s="26"/>
      <c r="G26" s="23"/>
      <c r="H26" s="26"/>
      <c r="I26" s="23"/>
      <c r="J26" s="26"/>
      <c r="K26" s="23"/>
      <c r="L26" s="26"/>
      <c r="M26" s="20"/>
      <c r="N26" s="3" t="s">
        <v>45</v>
      </c>
    </row>
    <row r="27" spans="1:52" ht="30" customHeight="1" x14ac:dyDescent="0.3">
      <c r="A27" s="21" t="s">
        <v>240</v>
      </c>
      <c r="B27" s="21" t="s">
        <v>227</v>
      </c>
      <c r="C27" s="21" t="s">
        <v>233</v>
      </c>
      <c r="D27" s="22">
        <v>3.3999999999999998E-3</v>
      </c>
      <c r="E27" s="24">
        <f>단가대비표!O38</f>
        <v>0</v>
      </c>
      <c r="F27" s="27">
        <f>TRUNC(E27*D27,1)</f>
        <v>0</v>
      </c>
      <c r="G27" s="24">
        <f>단가대비표!P38</f>
        <v>266787</v>
      </c>
      <c r="H27" s="27">
        <f>TRUNC(G27*D27,1)</f>
        <v>907</v>
      </c>
      <c r="I27" s="24">
        <f>단가대비표!V38</f>
        <v>0</v>
      </c>
      <c r="J27" s="27">
        <f>TRUNC(I27*D27,1)</f>
        <v>0</v>
      </c>
      <c r="K27" s="24">
        <f>TRUNC(E27+G27+I27,1)</f>
        <v>266787</v>
      </c>
      <c r="L27" s="27">
        <f>TRUNC(F27+H27+J27,1)</f>
        <v>907</v>
      </c>
      <c r="M27" s="21" t="s">
        <v>227</v>
      </c>
      <c r="N27" s="3" t="s">
        <v>45</v>
      </c>
      <c r="O27" s="3" t="s">
        <v>199</v>
      </c>
      <c r="P27" s="3" t="s">
        <v>237</v>
      </c>
      <c r="Q27" s="3" t="s">
        <v>237</v>
      </c>
      <c r="R27" s="3" t="s">
        <v>228</v>
      </c>
      <c r="AV27" s="3" t="s">
        <v>227</v>
      </c>
      <c r="AW27" s="3" t="s">
        <v>143</v>
      </c>
      <c r="AX27" s="3" t="s">
        <v>227</v>
      </c>
      <c r="AY27" s="3" t="s">
        <v>227</v>
      </c>
      <c r="AZ27" s="3" t="s">
        <v>227</v>
      </c>
    </row>
    <row r="28" spans="1:52" ht="30" customHeight="1" x14ac:dyDescent="0.3">
      <c r="A28" s="21" t="s">
        <v>562</v>
      </c>
      <c r="B28" s="21" t="s">
        <v>227</v>
      </c>
      <c r="C28" s="21" t="s">
        <v>227</v>
      </c>
      <c r="D28" s="22"/>
      <c r="E28" s="24"/>
      <c r="F28" s="27">
        <f>TRUNC(SUMIF(N27:N27,N26,F27:F27),0)</f>
        <v>0</v>
      </c>
      <c r="G28" s="24"/>
      <c r="H28" s="27">
        <f>TRUNC(SUMIF(N27:N27,N26,H27:H27),0)</f>
        <v>907</v>
      </c>
      <c r="I28" s="24"/>
      <c r="J28" s="27">
        <f>TRUNC(SUMIF(N27:N27,N26,J27:J27),0)</f>
        <v>0</v>
      </c>
      <c r="K28" s="24"/>
      <c r="L28" s="27">
        <f>F28+H28+J28</f>
        <v>907</v>
      </c>
      <c r="M28" s="21" t="s">
        <v>227</v>
      </c>
      <c r="N28" s="3" t="s">
        <v>412</v>
      </c>
      <c r="O28" s="3" t="s">
        <v>412</v>
      </c>
      <c r="P28" s="3" t="s">
        <v>227</v>
      </c>
      <c r="Q28" s="3" t="s">
        <v>227</v>
      </c>
      <c r="R28" s="3" t="s">
        <v>227</v>
      </c>
      <c r="AV28" s="3" t="s">
        <v>227</v>
      </c>
      <c r="AW28" s="3" t="s">
        <v>227</v>
      </c>
      <c r="AX28" s="3" t="s">
        <v>227</v>
      </c>
      <c r="AY28" s="3" t="s">
        <v>227</v>
      </c>
      <c r="AZ28" s="3" t="s">
        <v>227</v>
      </c>
    </row>
    <row r="29" spans="1:52" ht="30" customHeight="1" x14ac:dyDescent="0.3">
      <c r="A29" s="22"/>
      <c r="B29" s="22"/>
      <c r="C29" s="22"/>
      <c r="D29" s="22"/>
      <c r="E29" s="24"/>
      <c r="F29" s="27"/>
      <c r="G29" s="24"/>
      <c r="H29" s="27"/>
      <c r="I29" s="24"/>
      <c r="J29" s="27"/>
      <c r="K29" s="24"/>
      <c r="L29" s="27"/>
      <c r="M29" s="22"/>
    </row>
    <row r="30" spans="1:52" ht="30" customHeight="1" x14ac:dyDescent="0.3">
      <c r="A30" s="18" t="s">
        <v>214</v>
      </c>
      <c r="B30" s="19"/>
      <c r="C30" s="19"/>
      <c r="D30" s="19"/>
      <c r="E30" s="23"/>
      <c r="F30" s="26"/>
      <c r="G30" s="23"/>
      <c r="H30" s="26"/>
      <c r="I30" s="23"/>
      <c r="J30" s="26"/>
      <c r="K30" s="23"/>
      <c r="L30" s="26"/>
      <c r="M30" s="20"/>
      <c r="N30" s="3" t="s">
        <v>27</v>
      </c>
    </row>
    <row r="31" spans="1:52" ht="30" customHeight="1" x14ac:dyDescent="0.3">
      <c r="A31" s="21" t="s">
        <v>396</v>
      </c>
      <c r="B31" s="21" t="s">
        <v>227</v>
      </c>
      <c r="C31" s="21" t="s">
        <v>257</v>
      </c>
      <c r="D31" s="22">
        <v>0.25</v>
      </c>
      <c r="E31" s="24">
        <f>단가대비표!O11</f>
        <v>5800</v>
      </c>
      <c r="F31" s="27">
        <f t="shared" ref="F31:F37" si="1">TRUNC(E31*D31,1)</f>
        <v>1450</v>
      </c>
      <c r="G31" s="24">
        <f>단가대비표!P11</f>
        <v>0</v>
      </c>
      <c r="H31" s="27">
        <f t="shared" ref="H31:H37" si="2">TRUNC(G31*D31,1)</f>
        <v>0</v>
      </c>
      <c r="I31" s="24">
        <f>단가대비표!V11</f>
        <v>0</v>
      </c>
      <c r="J31" s="27">
        <f t="shared" ref="J31:J37" si="3">TRUNC(I31*D31,1)</f>
        <v>0</v>
      </c>
      <c r="K31" s="24">
        <f t="shared" ref="K31:L37" si="4">TRUNC(E31+G31+I31,1)</f>
        <v>5800</v>
      </c>
      <c r="L31" s="27">
        <f t="shared" si="4"/>
        <v>1450</v>
      </c>
      <c r="M31" s="21" t="s">
        <v>227</v>
      </c>
      <c r="N31" s="3" t="s">
        <v>27</v>
      </c>
      <c r="O31" s="3" t="s">
        <v>213</v>
      </c>
      <c r="P31" s="3" t="s">
        <v>237</v>
      </c>
      <c r="Q31" s="3" t="s">
        <v>237</v>
      </c>
      <c r="R31" s="3" t="s">
        <v>228</v>
      </c>
      <c r="AV31" s="3" t="s">
        <v>227</v>
      </c>
      <c r="AW31" s="3" t="s">
        <v>161</v>
      </c>
      <c r="AX31" s="3" t="s">
        <v>227</v>
      </c>
      <c r="AY31" s="3" t="s">
        <v>227</v>
      </c>
      <c r="AZ31" s="3" t="s">
        <v>227</v>
      </c>
    </row>
    <row r="32" spans="1:52" ht="30" customHeight="1" x14ac:dyDescent="0.3">
      <c r="A32" s="21" t="s">
        <v>410</v>
      </c>
      <c r="B32" s="21" t="s">
        <v>267</v>
      </c>
      <c r="C32" s="21" t="s">
        <v>257</v>
      </c>
      <c r="D32" s="22">
        <v>3.6</v>
      </c>
      <c r="E32" s="24">
        <f>단가대비표!O12</f>
        <v>5560</v>
      </c>
      <c r="F32" s="27">
        <f t="shared" si="1"/>
        <v>20016</v>
      </c>
      <c r="G32" s="24">
        <f>단가대비표!P12</f>
        <v>0</v>
      </c>
      <c r="H32" s="27">
        <f t="shared" si="2"/>
        <v>0</v>
      </c>
      <c r="I32" s="24">
        <f>단가대비표!V12</f>
        <v>0</v>
      </c>
      <c r="J32" s="27">
        <f t="shared" si="3"/>
        <v>0</v>
      </c>
      <c r="K32" s="24">
        <f t="shared" si="4"/>
        <v>5560</v>
      </c>
      <c r="L32" s="27">
        <f t="shared" si="4"/>
        <v>20016</v>
      </c>
      <c r="M32" s="21" t="s">
        <v>227</v>
      </c>
      <c r="N32" s="3" t="s">
        <v>27</v>
      </c>
      <c r="O32" s="3" t="s">
        <v>195</v>
      </c>
      <c r="P32" s="3" t="s">
        <v>237</v>
      </c>
      <c r="Q32" s="3" t="s">
        <v>237</v>
      </c>
      <c r="R32" s="3" t="s">
        <v>228</v>
      </c>
      <c r="AV32" s="3" t="s">
        <v>227</v>
      </c>
      <c r="AW32" s="3" t="s">
        <v>166</v>
      </c>
      <c r="AX32" s="3" t="s">
        <v>227</v>
      </c>
      <c r="AY32" s="3" t="s">
        <v>227</v>
      </c>
      <c r="AZ32" s="3" t="s">
        <v>227</v>
      </c>
    </row>
    <row r="33" spans="1:52" ht="30" customHeight="1" x14ac:dyDescent="0.3">
      <c r="A33" s="21" t="s">
        <v>407</v>
      </c>
      <c r="B33" s="21" t="s">
        <v>425</v>
      </c>
      <c r="C33" s="21" t="s">
        <v>262</v>
      </c>
      <c r="D33" s="22">
        <v>1.08</v>
      </c>
      <c r="E33" s="24">
        <f>단가대비표!O13</f>
        <v>7710</v>
      </c>
      <c r="F33" s="27">
        <f t="shared" si="1"/>
        <v>8326.7999999999993</v>
      </c>
      <c r="G33" s="24">
        <f>단가대비표!P13</f>
        <v>0</v>
      </c>
      <c r="H33" s="27">
        <f t="shared" si="2"/>
        <v>0</v>
      </c>
      <c r="I33" s="24">
        <f>단가대비표!V13</f>
        <v>0</v>
      </c>
      <c r="J33" s="27">
        <f t="shared" si="3"/>
        <v>0</v>
      </c>
      <c r="K33" s="24">
        <f t="shared" si="4"/>
        <v>7710</v>
      </c>
      <c r="L33" s="27">
        <f t="shared" si="4"/>
        <v>8326.7999999999993</v>
      </c>
      <c r="M33" s="21" t="s">
        <v>227</v>
      </c>
      <c r="N33" s="3" t="s">
        <v>27</v>
      </c>
      <c r="O33" s="3" t="s">
        <v>212</v>
      </c>
      <c r="P33" s="3" t="s">
        <v>237</v>
      </c>
      <c r="Q33" s="3" t="s">
        <v>237</v>
      </c>
      <c r="R33" s="3" t="s">
        <v>228</v>
      </c>
      <c r="AV33" s="3" t="s">
        <v>227</v>
      </c>
      <c r="AW33" s="3" t="s">
        <v>146</v>
      </c>
      <c r="AX33" s="3" t="s">
        <v>227</v>
      </c>
      <c r="AY33" s="3" t="s">
        <v>227</v>
      </c>
      <c r="AZ33" s="3" t="s">
        <v>227</v>
      </c>
    </row>
    <row r="34" spans="1:52" ht="30" customHeight="1" x14ac:dyDescent="0.3">
      <c r="A34" s="21" t="s">
        <v>440</v>
      </c>
      <c r="B34" s="21" t="s">
        <v>431</v>
      </c>
      <c r="C34" s="21" t="s">
        <v>257</v>
      </c>
      <c r="D34" s="22">
        <v>0.3</v>
      </c>
      <c r="E34" s="24">
        <f>단가대비표!O14</f>
        <v>5840</v>
      </c>
      <c r="F34" s="27">
        <f t="shared" si="1"/>
        <v>1752</v>
      </c>
      <c r="G34" s="24">
        <f>단가대비표!P14</f>
        <v>0</v>
      </c>
      <c r="H34" s="27">
        <f t="shared" si="2"/>
        <v>0</v>
      </c>
      <c r="I34" s="24">
        <f>단가대비표!V14</f>
        <v>0</v>
      </c>
      <c r="J34" s="27">
        <f t="shared" si="3"/>
        <v>0</v>
      </c>
      <c r="K34" s="24">
        <f t="shared" si="4"/>
        <v>5840</v>
      </c>
      <c r="L34" s="27">
        <f t="shared" si="4"/>
        <v>1752</v>
      </c>
      <c r="M34" s="21" t="s">
        <v>227</v>
      </c>
      <c r="N34" s="3" t="s">
        <v>27</v>
      </c>
      <c r="O34" s="3" t="s">
        <v>202</v>
      </c>
      <c r="P34" s="3" t="s">
        <v>237</v>
      </c>
      <c r="Q34" s="3" t="s">
        <v>237</v>
      </c>
      <c r="R34" s="3" t="s">
        <v>228</v>
      </c>
      <c r="AV34" s="3" t="s">
        <v>227</v>
      </c>
      <c r="AW34" s="3" t="s">
        <v>134</v>
      </c>
      <c r="AX34" s="3" t="s">
        <v>227</v>
      </c>
      <c r="AY34" s="3" t="s">
        <v>227</v>
      </c>
      <c r="AZ34" s="3" t="s">
        <v>227</v>
      </c>
    </row>
    <row r="35" spans="1:52" ht="30" customHeight="1" x14ac:dyDescent="0.3">
      <c r="A35" s="21" t="s">
        <v>420</v>
      </c>
      <c r="B35" s="21" t="s">
        <v>430</v>
      </c>
      <c r="C35" s="21" t="s">
        <v>257</v>
      </c>
      <c r="D35" s="22">
        <v>0.08</v>
      </c>
      <c r="E35" s="24">
        <f>단가대비표!O16</f>
        <v>3590</v>
      </c>
      <c r="F35" s="27">
        <f t="shared" si="1"/>
        <v>287.2</v>
      </c>
      <c r="G35" s="24">
        <f>단가대비표!P16</f>
        <v>0</v>
      </c>
      <c r="H35" s="27">
        <f t="shared" si="2"/>
        <v>0</v>
      </c>
      <c r="I35" s="24">
        <f>단가대비표!V16</f>
        <v>0</v>
      </c>
      <c r="J35" s="27">
        <f t="shared" si="3"/>
        <v>0</v>
      </c>
      <c r="K35" s="24">
        <f t="shared" si="4"/>
        <v>3590</v>
      </c>
      <c r="L35" s="27">
        <f t="shared" si="4"/>
        <v>287.2</v>
      </c>
      <c r="M35" s="21" t="s">
        <v>227</v>
      </c>
      <c r="N35" s="3" t="s">
        <v>27</v>
      </c>
      <c r="O35" s="3" t="s">
        <v>204</v>
      </c>
      <c r="P35" s="3" t="s">
        <v>237</v>
      </c>
      <c r="Q35" s="3" t="s">
        <v>237</v>
      </c>
      <c r="R35" s="3" t="s">
        <v>228</v>
      </c>
      <c r="AV35" s="3" t="s">
        <v>227</v>
      </c>
      <c r="AW35" s="3" t="s">
        <v>149</v>
      </c>
      <c r="AX35" s="3" t="s">
        <v>227</v>
      </c>
      <c r="AY35" s="3" t="s">
        <v>227</v>
      </c>
      <c r="AZ35" s="3" t="s">
        <v>227</v>
      </c>
    </row>
    <row r="36" spans="1:52" ht="30" customHeight="1" x14ac:dyDescent="0.3">
      <c r="A36" s="21" t="s">
        <v>266</v>
      </c>
      <c r="B36" s="21" t="s">
        <v>227</v>
      </c>
      <c r="C36" s="21" t="s">
        <v>233</v>
      </c>
      <c r="D36" s="22">
        <v>0.05</v>
      </c>
      <c r="E36" s="24">
        <f>단가대비표!O37</f>
        <v>0</v>
      </c>
      <c r="F36" s="27">
        <f t="shared" si="1"/>
        <v>0</v>
      </c>
      <c r="G36" s="24">
        <f>단가대비표!P37</f>
        <v>212562</v>
      </c>
      <c r="H36" s="27">
        <f t="shared" si="2"/>
        <v>10628.1</v>
      </c>
      <c r="I36" s="24">
        <f>단가대비표!V37</f>
        <v>0</v>
      </c>
      <c r="J36" s="27">
        <f t="shared" si="3"/>
        <v>0</v>
      </c>
      <c r="K36" s="24">
        <f t="shared" si="4"/>
        <v>212562</v>
      </c>
      <c r="L36" s="27">
        <f t="shared" si="4"/>
        <v>10628.1</v>
      </c>
      <c r="M36" s="21" t="s">
        <v>227</v>
      </c>
      <c r="N36" s="3" t="s">
        <v>27</v>
      </c>
      <c r="O36" s="3" t="s">
        <v>215</v>
      </c>
      <c r="P36" s="3" t="s">
        <v>237</v>
      </c>
      <c r="Q36" s="3" t="s">
        <v>237</v>
      </c>
      <c r="R36" s="3" t="s">
        <v>228</v>
      </c>
      <c r="AV36" s="3" t="s">
        <v>227</v>
      </c>
      <c r="AW36" s="3" t="s">
        <v>130</v>
      </c>
      <c r="AX36" s="3" t="s">
        <v>227</v>
      </c>
      <c r="AY36" s="3" t="s">
        <v>227</v>
      </c>
      <c r="AZ36" s="3" t="s">
        <v>227</v>
      </c>
    </row>
    <row r="37" spans="1:52" ht="30" customHeight="1" x14ac:dyDescent="0.3">
      <c r="A37" s="21" t="s">
        <v>341</v>
      </c>
      <c r="B37" s="21" t="s">
        <v>227</v>
      </c>
      <c r="C37" s="21" t="s">
        <v>233</v>
      </c>
      <c r="D37" s="22">
        <v>0.05</v>
      </c>
      <c r="E37" s="24">
        <f>단가대비표!O31</f>
        <v>0</v>
      </c>
      <c r="F37" s="27">
        <f t="shared" si="1"/>
        <v>0</v>
      </c>
      <c r="G37" s="24">
        <f>단가대비표!P31</f>
        <v>165545</v>
      </c>
      <c r="H37" s="27">
        <f t="shared" si="2"/>
        <v>8277.2000000000007</v>
      </c>
      <c r="I37" s="24">
        <f>단가대비표!V31</f>
        <v>0</v>
      </c>
      <c r="J37" s="27">
        <f t="shared" si="3"/>
        <v>0</v>
      </c>
      <c r="K37" s="24">
        <f t="shared" si="4"/>
        <v>165545</v>
      </c>
      <c r="L37" s="27">
        <f t="shared" si="4"/>
        <v>8277.2000000000007</v>
      </c>
      <c r="M37" s="21" t="s">
        <v>227</v>
      </c>
      <c r="N37" s="3" t="s">
        <v>27</v>
      </c>
      <c r="O37" s="3" t="s">
        <v>207</v>
      </c>
      <c r="P37" s="3" t="s">
        <v>237</v>
      </c>
      <c r="Q37" s="3" t="s">
        <v>237</v>
      </c>
      <c r="R37" s="3" t="s">
        <v>228</v>
      </c>
      <c r="AV37" s="3" t="s">
        <v>227</v>
      </c>
      <c r="AW37" s="3" t="s">
        <v>128</v>
      </c>
      <c r="AX37" s="3" t="s">
        <v>227</v>
      </c>
      <c r="AY37" s="3" t="s">
        <v>227</v>
      </c>
      <c r="AZ37" s="3" t="s">
        <v>227</v>
      </c>
    </row>
    <row r="38" spans="1:52" ht="30" customHeight="1" x14ac:dyDescent="0.3">
      <c r="A38" s="21" t="s">
        <v>562</v>
      </c>
      <c r="B38" s="21" t="s">
        <v>227</v>
      </c>
      <c r="C38" s="21" t="s">
        <v>227</v>
      </c>
      <c r="D38" s="22"/>
      <c r="E38" s="24"/>
      <c r="F38" s="27">
        <f>TRUNC(SUMIF(N31:N37,N30,F31:F37),0)</f>
        <v>31832</v>
      </c>
      <c r="G38" s="24"/>
      <c r="H38" s="27">
        <f>TRUNC(SUMIF(N31:N37,N30,H31:H37),0)</f>
        <v>18905</v>
      </c>
      <c r="I38" s="24"/>
      <c r="J38" s="27">
        <f>TRUNC(SUMIF(N31:N37,N30,J31:J37),0)</f>
        <v>0</v>
      </c>
      <c r="K38" s="24"/>
      <c r="L38" s="27">
        <f>F38+H38+J38</f>
        <v>50737</v>
      </c>
      <c r="M38" s="21" t="s">
        <v>227</v>
      </c>
      <c r="N38" s="3" t="s">
        <v>412</v>
      </c>
      <c r="O38" s="3" t="s">
        <v>412</v>
      </c>
      <c r="P38" s="3" t="s">
        <v>227</v>
      </c>
      <c r="Q38" s="3" t="s">
        <v>227</v>
      </c>
      <c r="R38" s="3" t="s">
        <v>227</v>
      </c>
      <c r="AV38" s="3" t="s">
        <v>227</v>
      </c>
      <c r="AW38" s="3" t="s">
        <v>227</v>
      </c>
      <c r="AX38" s="3" t="s">
        <v>227</v>
      </c>
      <c r="AY38" s="3" t="s">
        <v>227</v>
      </c>
      <c r="AZ38" s="3" t="s">
        <v>227</v>
      </c>
    </row>
    <row r="39" spans="1:52" ht="30" customHeight="1" x14ac:dyDescent="0.3">
      <c r="A39" s="22"/>
      <c r="B39" s="22"/>
      <c r="C39" s="22"/>
      <c r="D39" s="22"/>
      <c r="E39" s="24"/>
      <c r="F39" s="27"/>
      <c r="G39" s="24"/>
      <c r="H39" s="27"/>
      <c r="I39" s="24"/>
      <c r="J39" s="27"/>
      <c r="K39" s="24"/>
      <c r="L39" s="27"/>
      <c r="M39" s="22"/>
    </row>
    <row r="40" spans="1:52" ht="30" customHeight="1" x14ac:dyDescent="0.3">
      <c r="A40" s="18" t="s">
        <v>219</v>
      </c>
      <c r="B40" s="19"/>
      <c r="C40" s="19"/>
      <c r="D40" s="19"/>
      <c r="E40" s="23"/>
      <c r="F40" s="26"/>
      <c r="G40" s="23"/>
      <c r="H40" s="26"/>
      <c r="I40" s="23"/>
      <c r="J40" s="26"/>
      <c r="K40" s="23"/>
      <c r="L40" s="26"/>
      <c r="M40" s="20"/>
      <c r="N40" s="3" t="s">
        <v>51</v>
      </c>
    </row>
    <row r="41" spans="1:52" ht="30" customHeight="1" x14ac:dyDescent="0.3">
      <c r="A41" s="21" t="s">
        <v>396</v>
      </c>
      <c r="B41" s="21" t="s">
        <v>227</v>
      </c>
      <c r="C41" s="21" t="s">
        <v>257</v>
      </c>
      <c r="D41" s="22">
        <v>0.25</v>
      </c>
      <c r="E41" s="24">
        <f>단가대비표!O11</f>
        <v>5800</v>
      </c>
      <c r="F41" s="27">
        <f t="shared" ref="F41:F46" si="5">TRUNC(E41*D41,1)</f>
        <v>1450</v>
      </c>
      <c r="G41" s="24">
        <f>단가대비표!P11</f>
        <v>0</v>
      </c>
      <c r="H41" s="27">
        <f t="shared" ref="H41:H46" si="6">TRUNC(G41*D41,1)</f>
        <v>0</v>
      </c>
      <c r="I41" s="24">
        <f>단가대비표!V11</f>
        <v>0</v>
      </c>
      <c r="J41" s="27">
        <f t="shared" ref="J41:J46" si="7">TRUNC(I41*D41,1)</f>
        <v>0</v>
      </c>
      <c r="K41" s="24">
        <f t="shared" ref="K41:L46" si="8">TRUNC(E41+G41+I41,1)</f>
        <v>5800</v>
      </c>
      <c r="L41" s="27">
        <f t="shared" si="8"/>
        <v>1450</v>
      </c>
      <c r="M41" s="21" t="s">
        <v>227</v>
      </c>
      <c r="N41" s="3" t="s">
        <v>51</v>
      </c>
      <c r="O41" s="3" t="s">
        <v>213</v>
      </c>
      <c r="P41" s="3" t="s">
        <v>237</v>
      </c>
      <c r="Q41" s="3" t="s">
        <v>237</v>
      </c>
      <c r="R41" s="3" t="s">
        <v>228</v>
      </c>
      <c r="AV41" s="3" t="s">
        <v>227</v>
      </c>
      <c r="AW41" s="3" t="s">
        <v>131</v>
      </c>
      <c r="AX41" s="3" t="s">
        <v>227</v>
      </c>
      <c r="AY41" s="3" t="s">
        <v>227</v>
      </c>
      <c r="AZ41" s="3" t="s">
        <v>227</v>
      </c>
    </row>
    <row r="42" spans="1:52" ht="30" customHeight="1" x14ac:dyDescent="0.3">
      <c r="A42" s="21" t="s">
        <v>440</v>
      </c>
      <c r="B42" s="21" t="s">
        <v>431</v>
      </c>
      <c r="C42" s="21" t="s">
        <v>257</v>
      </c>
      <c r="D42" s="22">
        <v>0.3</v>
      </c>
      <c r="E42" s="24">
        <f>단가대비표!O14</f>
        <v>5840</v>
      </c>
      <c r="F42" s="27">
        <f t="shared" si="5"/>
        <v>1752</v>
      </c>
      <c r="G42" s="24">
        <f>단가대비표!P14</f>
        <v>0</v>
      </c>
      <c r="H42" s="27">
        <f t="shared" si="6"/>
        <v>0</v>
      </c>
      <c r="I42" s="24">
        <f>단가대비표!V14</f>
        <v>0</v>
      </c>
      <c r="J42" s="27">
        <f t="shared" si="7"/>
        <v>0</v>
      </c>
      <c r="K42" s="24">
        <f t="shared" si="8"/>
        <v>5840</v>
      </c>
      <c r="L42" s="27">
        <f t="shared" si="8"/>
        <v>1752</v>
      </c>
      <c r="M42" s="21" t="s">
        <v>227</v>
      </c>
      <c r="N42" s="3" t="s">
        <v>51</v>
      </c>
      <c r="O42" s="3" t="s">
        <v>202</v>
      </c>
      <c r="P42" s="3" t="s">
        <v>237</v>
      </c>
      <c r="Q42" s="3" t="s">
        <v>237</v>
      </c>
      <c r="R42" s="3" t="s">
        <v>228</v>
      </c>
      <c r="AV42" s="3" t="s">
        <v>227</v>
      </c>
      <c r="AW42" s="3" t="s">
        <v>129</v>
      </c>
      <c r="AX42" s="3" t="s">
        <v>227</v>
      </c>
      <c r="AY42" s="3" t="s">
        <v>227</v>
      </c>
      <c r="AZ42" s="3" t="s">
        <v>227</v>
      </c>
    </row>
    <row r="43" spans="1:52" ht="30" customHeight="1" x14ac:dyDescent="0.3">
      <c r="A43" s="21" t="s">
        <v>415</v>
      </c>
      <c r="B43" s="21" t="s">
        <v>428</v>
      </c>
      <c r="C43" s="21" t="s">
        <v>257</v>
      </c>
      <c r="D43" s="22">
        <v>1.2</v>
      </c>
      <c r="E43" s="24">
        <f>단가대비표!O15</f>
        <v>7930</v>
      </c>
      <c r="F43" s="27">
        <f t="shared" si="5"/>
        <v>9516</v>
      </c>
      <c r="G43" s="24">
        <f>단가대비표!P15</f>
        <v>0</v>
      </c>
      <c r="H43" s="27">
        <f t="shared" si="6"/>
        <v>0</v>
      </c>
      <c r="I43" s="24">
        <f>단가대비표!V15</f>
        <v>0</v>
      </c>
      <c r="J43" s="27">
        <f t="shared" si="7"/>
        <v>0</v>
      </c>
      <c r="K43" s="24">
        <f t="shared" si="8"/>
        <v>7930</v>
      </c>
      <c r="L43" s="27">
        <f t="shared" si="8"/>
        <v>9516</v>
      </c>
      <c r="M43" s="21" t="s">
        <v>227</v>
      </c>
      <c r="N43" s="3" t="s">
        <v>51</v>
      </c>
      <c r="O43" s="3" t="s">
        <v>217</v>
      </c>
      <c r="P43" s="3" t="s">
        <v>237</v>
      </c>
      <c r="Q43" s="3" t="s">
        <v>237</v>
      </c>
      <c r="R43" s="3" t="s">
        <v>228</v>
      </c>
      <c r="AV43" s="3" t="s">
        <v>227</v>
      </c>
      <c r="AW43" s="3" t="s">
        <v>142</v>
      </c>
      <c r="AX43" s="3" t="s">
        <v>227</v>
      </c>
      <c r="AY43" s="3" t="s">
        <v>227</v>
      </c>
      <c r="AZ43" s="3" t="s">
        <v>227</v>
      </c>
    </row>
    <row r="44" spans="1:52" ht="30" customHeight="1" x14ac:dyDescent="0.3">
      <c r="A44" s="21" t="s">
        <v>420</v>
      </c>
      <c r="B44" s="21" t="s">
        <v>430</v>
      </c>
      <c r="C44" s="21" t="s">
        <v>257</v>
      </c>
      <c r="D44" s="22">
        <v>0.05</v>
      </c>
      <c r="E44" s="24">
        <f>단가대비표!O16</f>
        <v>3590</v>
      </c>
      <c r="F44" s="27">
        <f t="shared" si="5"/>
        <v>179.5</v>
      </c>
      <c r="G44" s="24">
        <f>단가대비표!P16</f>
        <v>0</v>
      </c>
      <c r="H44" s="27">
        <f t="shared" si="6"/>
        <v>0</v>
      </c>
      <c r="I44" s="24">
        <f>단가대비표!V16</f>
        <v>0</v>
      </c>
      <c r="J44" s="27">
        <f t="shared" si="7"/>
        <v>0</v>
      </c>
      <c r="K44" s="24">
        <f t="shared" si="8"/>
        <v>3590</v>
      </c>
      <c r="L44" s="27">
        <f t="shared" si="8"/>
        <v>179.5</v>
      </c>
      <c r="M44" s="21" t="s">
        <v>227</v>
      </c>
      <c r="N44" s="3" t="s">
        <v>51</v>
      </c>
      <c r="O44" s="3" t="s">
        <v>204</v>
      </c>
      <c r="P44" s="3" t="s">
        <v>237</v>
      </c>
      <c r="Q44" s="3" t="s">
        <v>237</v>
      </c>
      <c r="R44" s="3" t="s">
        <v>228</v>
      </c>
      <c r="AV44" s="3" t="s">
        <v>227</v>
      </c>
      <c r="AW44" s="3" t="s">
        <v>123</v>
      </c>
      <c r="AX44" s="3" t="s">
        <v>227</v>
      </c>
      <c r="AY44" s="3" t="s">
        <v>227</v>
      </c>
      <c r="AZ44" s="3" t="s">
        <v>227</v>
      </c>
    </row>
    <row r="45" spans="1:52" ht="30" customHeight="1" x14ac:dyDescent="0.3">
      <c r="A45" s="21" t="s">
        <v>266</v>
      </c>
      <c r="B45" s="21" t="s">
        <v>227</v>
      </c>
      <c r="C45" s="21" t="s">
        <v>233</v>
      </c>
      <c r="D45" s="22">
        <v>0.06</v>
      </c>
      <c r="E45" s="24">
        <f>단가대비표!O37</f>
        <v>0</v>
      </c>
      <c r="F45" s="27">
        <f t="shared" si="5"/>
        <v>0</v>
      </c>
      <c r="G45" s="24">
        <f>단가대비표!P37</f>
        <v>212562</v>
      </c>
      <c r="H45" s="27">
        <f t="shared" si="6"/>
        <v>12753.7</v>
      </c>
      <c r="I45" s="24">
        <f>단가대비표!V37</f>
        <v>0</v>
      </c>
      <c r="J45" s="27">
        <f t="shared" si="7"/>
        <v>0</v>
      </c>
      <c r="K45" s="24">
        <f t="shared" si="8"/>
        <v>212562</v>
      </c>
      <c r="L45" s="27">
        <f t="shared" si="8"/>
        <v>12753.7</v>
      </c>
      <c r="M45" s="21" t="s">
        <v>227</v>
      </c>
      <c r="N45" s="3" t="s">
        <v>51</v>
      </c>
      <c r="O45" s="3" t="s">
        <v>215</v>
      </c>
      <c r="P45" s="3" t="s">
        <v>237</v>
      </c>
      <c r="Q45" s="3" t="s">
        <v>237</v>
      </c>
      <c r="R45" s="3" t="s">
        <v>228</v>
      </c>
      <c r="AV45" s="3" t="s">
        <v>227</v>
      </c>
      <c r="AW45" s="3" t="s">
        <v>136</v>
      </c>
      <c r="AX45" s="3" t="s">
        <v>227</v>
      </c>
      <c r="AY45" s="3" t="s">
        <v>227</v>
      </c>
      <c r="AZ45" s="3" t="s">
        <v>227</v>
      </c>
    </row>
    <row r="46" spans="1:52" ht="30" customHeight="1" x14ac:dyDescent="0.3">
      <c r="A46" s="21" t="s">
        <v>341</v>
      </c>
      <c r="B46" s="21" t="s">
        <v>227</v>
      </c>
      <c r="C46" s="21" t="s">
        <v>233</v>
      </c>
      <c r="D46" s="22">
        <v>6.5000000000000002E-2</v>
      </c>
      <c r="E46" s="24">
        <f>단가대비표!O31</f>
        <v>0</v>
      </c>
      <c r="F46" s="27">
        <f t="shared" si="5"/>
        <v>0</v>
      </c>
      <c r="G46" s="24">
        <f>단가대비표!P31</f>
        <v>165545</v>
      </c>
      <c r="H46" s="27">
        <f t="shared" si="6"/>
        <v>10760.4</v>
      </c>
      <c r="I46" s="24">
        <f>단가대비표!V31</f>
        <v>0</v>
      </c>
      <c r="J46" s="27">
        <f t="shared" si="7"/>
        <v>0</v>
      </c>
      <c r="K46" s="24">
        <f t="shared" si="8"/>
        <v>165545</v>
      </c>
      <c r="L46" s="27">
        <f t="shared" si="8"/>
        <v>10760.4</v>
      </c>
      <c r="M46" s="21" t="s">
        <v>227</v>
      </c>
      <c r="N46" s="3" t="s">
        <v>51</v>
      </c>
      <c r="O46" s="3" t="s">
        <v>207</v>
      </c>
      <c r="P46" s="3" t="s">
        <v>237</v>
      </c>
      <c r="Q46" s="3" t="s">
        <v>237</v>
      </c>
      <c r="R46" s="3" t="s">
        <v>228</v>
      </c>
      <c r="AV46" s="3" t="s">
        <v>227</v>
      </c>
      <c r="AW46" s="3" t="s">
        <v>154</v>
      </c>
      <c r="AX46" s="3" t="s">
        <v>227</v>
      </c>
      <c r="AY46" s="3" t="s">
        <v>227</v>
      </c>
      <c r="AZ46" s="3" t="s">
        <v>227</v>
      </c>
    </row>
    <row r="47" spans="1:52" ht="30" customHeight="1" x14ac:dyDescent="0.3">
      <c r="A47" s="21" t="s">
        <v>562</v>
      </c>
      <c r="B47" s="21" t="s">
        <v>227</v>
      </c>
      <c r="C47" s="21" t="s">
        <v>227</v>
      </c>
      <c r="D47" s="22"/>
      <c r="E47" s="24"/>
      <c r="F47" s="27">
        <f>TRUNC(SUMIF(N41:N46,N40,F41:F46),0)</f>
        <v>12897</v>
      </c>
      <c r="G47" s="24"/>
      <c r="H47" s="27">
        <f>TRUNC(SUMIF(N41:N46,N40,H41:H46),0)</f>
        <v>23514</v>
      </c>
      <c r="I47" s="24"/>
      <c r="J47" s="27">
        <f>TRUNC(SUMIF(N41:N46,N40,J41:J46),0)</f>
        <v>0</v>
      </c>
      <c r="K47" s="24"/>
      <c r="L47" s="27">
        <f>F47+H47+J47</f>
        <v>36411</v>
      </c>
      <c r="M47" s="21" t="s">
        <v>227</v>
      </c>
      <c r="N47" s="3" t="s">
        <v>412</v>
      </c>
      <c r="O47" s="3" t="s">
        <v>412</v>
      </c>
      <c r="P47" s="3" t="s">
        <v>227</v>
      </c>
      <c r="Q47" s="3" t="s">
        <v>227</v>
      </c>
      <c r="R47" s="3" t="s">
        <v>227</v>
      </c>
      <c r="AV47" s="3" t="s">
        <v>227</v>
      </c>
      <c r="AW47" s="3" t="s">
        <v>227</v>
      </c>
      <c r="AX47" s="3" t="s">
        <v>227</v>
      </c>
      <c r="AY47" s="3" t="s">
        <v>227</v>
      </c>
      <c r="AZ47" s="3" t="s">
        <v>227</v>
      </c>
    </row>
    <row r="48" spans="1:52" ht="30" customHeight="1" x14ac:dyDescent="0.3">
      <c r="A48" s="22"/>
      <c r="B48" s="22"/>
      <c r="C48" s="22"/>
      <c r="D48" s="22"/>
      <c r="E48" s="24"/>
      <c r="F48" s="27"/>
      <c r="G48" s="24"/>
      <c r="H48" s="27"/>
      <c r="I48" s="24"/>
      <c r="J48" s="27"/>
      <c r="K48" s="24"/>
      <c r="L48" s="27"/>
      <c r="M48" s="22"/>
    </row>
    <row r="49" spans="1:52" ht="30" customHeight="1" x14ac:dyDescent="0.3">
      <c r="A49" s="18" t="s">
        <v>28</v>
      </c>
      <c r="B49" s="19"/>
      <c r="C49" s="19"/>
      <c r="D49" s="19"/>
      <c r="E49" s="23"/>
      <c r="F49" s="26"/>
      <c r="G49" s="23"/>
      <c r="H49" s="26"/>
      <c r="I49" s="23"/>
      <c r="J49" s="26"/>
      <c r="K49" s="23"/>
      <c r="L49" s="26"/>
      <c r="M49" s="20"/>
      <c r="N49" s="3" t="s">
        <v>43</v>
      </c>
    </row>
    <row r="50" spans="1:52" ht="30" customHeight="1" x14ac:dyDescent="0.3">
      <c r="A50" s="21" t="s">
        <v>330</v>
      </c>
      <c r="B50" s="21" t="s">
        <v>227</v>
      </c>
      <c r="C50" s="21" t="s">
        <v>233</v>
      </c>
      <c r="D50" s="22">
        <v>0.01</v>
      </c>
      <c r="E50" s="24">
        <f>단가대비표!O35</f>
        <v>0</v>
      </c>
      <c r="F50" s="27">
        <f>TRUNC(E50*D50,1)</f>
        <v>0</v>
      </c>
      <c r="G50" s="24">
        <f>단가대비표!P35</f>
        <v>261283</v>
      </c>
      <c r="H50" s="27">
        <f>TRUNC(G50*D50,1)</f>
        <v>2612.8000000000002</v>
      </c>
      <c r="I50" s="24">
        <f>단가대비표!V35</f>
        <v>0</v>
      </c>
      <c r="J50" s="27">
        <f>TRUNC(I50*D50,1)</f>
        <v>0</v>
      </c>
      <c r="K50" s="24">
        <f>TRUNC(E50+G50+I50,1)</f>
        <v>261283</v>
      </c>
      <c r="L50" s="27">
        <f>TRUNC(F50+H50+J50,1)</f>
        <v>2612.8000000000002</v>
      </c>
      <c r="M50" s="21" t="s">
        <v>227</v>
      </c>
      <c r="N50" s="3" t="s">
        <v>43</v>
      </c>
      <c r="O50" s="3" t="s">
        <v>198</v>
      </c>
      <c r="P50" s="3" t="s">
        <v>237</v>
      </c>
      <c r="Q50" s="3" t="s">
        <v>237</v>
      </c>
      <c r="R50" s="3" t="s">
        <v>228</v>
      </c>
      <c r="AV50" s="3" t="s">
        <v>227</v>
      </c>
      <c r="AW50" s="3" t="s">
        <v>150</v>
      </c>
      <c r="AX50" s="3" t="s">
        <v>227</v>
      </c>
      <c r="AY50" s="3" t="s">
        <v>227</v>
      </c>
      <c r="AZ50" s="3" t="s">
        <v>227</v>
      </c>
    </row>
    <row r="51" spans="1:52" ht="30" customHeight="1" x14ac:dyDescent="0.3">
      <c r="A51" s="21" t="s">
        <v>266</v>
      </c>
      <c r="B51" s="21" t="s">
        <v>227</v>
      </c>
      <c r="C51" s="21" t="s">
        <v>233</v>
      </c>
      <c r="D51" s="22">
        <v>0.01</v>
      </c>
      <c r="E51" s="24">
        <f>단가대비표!O37</f>
        <v>0</v>
      </c>
      <c r="F51" s="27">
        <f>TRUNC(E51*D51,1)</f>
        <v>0</v>
      </c>
      <c r="G51" s="24">
        <f>단가대비표!P37</f>
        <v>212562</v>
      </c>
      <c r="H51" s="27">
        <f>TRUNC(G51*D51,1)</f>
        <v>2125.6</v>
      </c>
      <c r="I51" s="24">
        <f>단가대비표!V37</f>
        <v>0</v>
      </c>
      <c r="J51" s="27">
        <f>TRUNC(I51*D51,1)</f>
        <v>0</v>
      </c>
      <c r="K51" s="24">
        <f>TRUNC(E51+G51+I51,1)</f>
        <v>212562</v>
      </c>
      <c r="L51" s="27">
        <f>TRUNC(F51+H51+J51,1)</f>
        <v>2125.6</v>
      </c>
      <c r="M51" s="21" t="s">
        <v>227</v>
      </c>
      <c r="N51" s="3" t="s">
        <v>43</v>
      </c>
      <c r="O51" s="3" t="s">
        <v>215</v>
      </c>
      <c r="P51" s="3" t="s">
        <v>237</v>
      </c>
      <c r="Q51" s="3" t="s">
        <v>237</v>
      </c>
      <c r="R51" s="3" t="s">
        <v>228</v>
      </c>
      <c r="AV51" s="3" t="s">
        <v>227</v>
      </c>
      <c r="AW51" s="3" t="s">
        <v>127</v>
      </c>
      <c r="AX51" s="3" t="s">
        <v>227</v>
      </c>
      <c r="AY51" s="3" t="s">
        <v>227</v>
      </c>
      <c r="AZ51" s="3" t="s">
        <v>227</v>
      </c>
    </row>
    <row r="52" spans="1:52" ht="30" customHeight="1" x14ac:dyDescent="0.3">
      <c r="A52" s="21" t="s">
        <v>562</v>
      </c>
      <c r="B52" s="21" t="s">
        <v>227</v>
      </c>
      <c r="C52" s="21" t="s">
        <v>227</v>
      </c>
      <c r="D52" s="22"/>
      <c r="E52" s="24"/>
      <c r="F52" s="27">
        <f>TRUNC(SUMIF(N50:N51,N49,F50:F51),0)</f>
        <v>0</v>
      </c>
      <c r="G52" s="24"/>
      <c r="H52" s="27">
        <f>TRUNC(SUMIF(N50:N51,N49,H50:H51),0)</f>
        <v>4738</v>
      </c>
      <c r="I52" s="24"/>
      <c r="J52" s="27">
        <f>TRUNC(SUMIF(N50:N51,N49,J50:J51),0)</f>
        <v>0</v>
      </c>
      <c r="K52" s="24"/>
      <c r="L52" s="27">
        <f>F52+H52+J52</f>
        <v>4738</v>
      </c>
      <c r="M52" s="21" t="s">
        <v>227</v>
      </c>
      <c r="N52" s="3" t="s">
        <v>412</v>
      </c>
      <c r="O52" s="3" t="s">
        <v>412</v>
      </c>
      <c r="P52" s="3" t="s">
        <v>227</v>
      </c>
      <c r="Q52" s="3" t="s">
        <v>227</v>
      </c>
      <c r="R52" s="3" t="s">
        <v>227</v>
      </c>
      <c r="AV52" s="3" t="s">
        <v>227</v>
      </c>
      <c r="AW52" s="3" t="s">
        <v>227</v>
      </c>
      <c r="AX52" s="3" t="s">
        <v>227</v>
      </c>
      <c r="AY52" s="3" t="s">
        <v>227</v>
      </c>
      <c r="AZ52" s="3" t="s">
        <v>227</v>
      </c>
    </row>
    <row r="53" spans="1:52" ht="30" customHeight="1" x14ac:dyDescent="0.3">
      <c r="A53" s="22"/>
      <c r="B53" s="22"/>
      <c r="C53" s="22"/>
      <c r="D53" s="22"/>
      <c r="E53" s="24"/>
      <c r="F53" s="27"/>
      <c r="G53" s="24"/>
      <c r="H53" s="27"/>
      <c r="I53" s="24"/>
      <c r="J53" s="27"/>
      <c r="K53" s="24"/>
      <c r="L53" s="27"/>
      <c r="M53" s="22"/>
    </row>
    <row r="54" spans="1:52" ht="30" customHeight="1" x14ac:dyDescent="0.3">
      <c r="A54" s="18" t="s">
        <v>1</v>
      </c>
      <c r="B54" s="19"/>
      <c r="C54" s="19"/>
      <c r="D54" s="19"/>
      <c r="E54" s="23"/>
      <c r="F54" s="26"/>
      <c r="G54" s="23"/>
      <c r="H54" s="26"/>
      <c r="I54" s="23"/>
      <c r="J54" s="26"/>
      <c r="K54" s="23"/>
      <c r="L54" s="26"/>
      <c r="M54" s="20"/>
      <c r="N54" s="3" t="s">
        <v>55</v>
      </c>
    </row>
    <row r="55" spans="1:52" ht="30" customHeight="1" x14ac:dyDescent="0.3">
      <c r="A55" s="21" t="s">
        <v>676</v>
      </c>
      <c r="B55" s="21" t="s">
        <v>566</v>
      </c>
      <c r="C55" s="21" t="s">
        <v>256</v>
      </c>
      <c r="D55" s="22">
        <v>1</v>
      </c>
      <c r="E55" s="24">
        <f>단가대비표!O21</f>
        <v>64923</v>
      </c>
      <c r="F55" s="27">
        <f>TRUNC(E55*D55,1)</f>
        <v>64923</v>
      </c>
      <c r="G55" s="24">
        <f>단가대비표!P21</f>
        <v>0</v>
      </c>
      <c r="H55" s="27">
        <f>TRUNC(G55*D55,1)</f>
        <v>0</v>
      </c>
      <c r="I55" s="24">
        <f>단가대비표!V21</f>
        <v>0</v>
      </c>
      <c r="J55" s="27">
        <f>TRUNC(I55*D55,1)</f>
        <v>0</v>
      </c>
      <c r="K55" s="24">
        <f t="shared" ref="K55:L57" si="9">TRUNC(E55+G55+I55,1)</f>
        <v>64923</v>
      </c>
      <c r="L55" s="27">
        <f t="shared" si="9"/>
        <v>64923</v>
      </c>
      <c r="M55" s="21" t="s">
        <v>227</v>
      </c>
      <c r="N55" s="3" t="s">
        <v>55</v>
      </c>
      <c r="O55" s="3" t="s">
        <v>223</v>
      </c>
      <c r="P55" s="3" t="s">
        <v>237</v>
      </c>
      <c r="Q55" s="3" t="s">
        <v>237</v>
      </c>
      <c r="R55" s="3" t="s">
        <v>228</v>
      </c>
      <c r="V55" s="2">
        <v>1</v>
      </c>
      <c r="AV55" s="3" t="s">
        <v>227</v>
      </c>
      <c r="AW55" s="3" t="s">
        <v>135</v>
      </c>
      <c r="AX55" s="3" t="s">
        <v>227</v>
      </c>
      <c r="AY55" s="3" t="s">
        <v>227</v>
      </c>
      <c r="AZ55" s="3" t="s">
        <v>227</v>
      </c>
    </row>
    <row r="56" spans="1:52" ht="30" customHeight="1" x14ac:dyDescent="0.3">
      <c r="A56" s="21" t="s">
        <v>559</v>
      </c>
      <c r="B56" s="21" t="s">
        <v>433</v>
      </c>
      <c r="C56" s="21" t="s">
        <v>269</v>
      </c>
      <c r="D56" s="22">
        <v>1</v>
      </c>
      <c r="E56" s="24">
        <f>TRUNC(SUMIF(V55:V57,RIGHTB(O56,1),F55:F57)*U56,2)</f>
        <v>1298.46</v>
      </c>
      <c r="F56" s="27">
        <f>TRUNC(E56*D56,1)</f>
        <v>1298.4000000000001</v>
      </c>
      <c r="G56" s="24">
        <v>0</v>
      </c>
      <c r="H56" s="27">
        <f>TRUNC(G56*D56,1)</f>
        <v>0</v>
      </c>
      <c r="I56" s="24">
        <v>0</v>
      </c>
      <c r="J56" s="27">
        <f>TRUNC(I56*D56,1)</f>
        <v>0</v>
      </c>
      <c r="K56" s="24">
        <f t="shared" si="9"/>
        <v>1298.4000000000001</v>
      </c>
      <c r="L56" s="27">
        <f t="shared" si="9"/>
        <v>1298.4000000000001</v>
      </c>
      <c r="M56" s="21" t="s">
        <v>227</v>
      </c>
      <c r="N56" s="3" t="s">
        <v>55</v>
      </c>
      <c r="O56" s="3" t="s">
        <v>16</v>
      </c>
      <c r="P56" s="3" t="s">
        <v>237</v>
      </c>
      <c r="Q56" s="3" t="s">
        <v>237</v>
      </c>
      <c r="R56" s="3" t="s">
        <v>237</v>
      </c>
      <c r="S56" s="2">
        <v>0</v>
      </c>
      <c r="T56" s="2">
        <v>0</v>
      </c>
      <c r="U56" s="2">
        <v>0.02</v>
      </c>
      <c r="AV56" s="3" t="s">
        <v>227</v>
      </c>
      <c r="AW56" s="3" t="s">
        <v>106</v>
      </c>
      <c r="AX56" s="3" t="s">
        <v>227</v>
      </c>
      <c r="AY56" s="3" t="s">
        <v>227</v>
      </c>
      <c r="AZ56" s="3" t="s">
        <v>227</v>
      </c>
    </row>
    <row r="57" spans="1:52" ht="30" customHeight="1" x14ac:dyDescent="0.3">
      <c r="A57" s="21" t="s">
        <v>688</v>
      </c>
      <c r="B57" s="21" t="s">
        <v>227</v>
      </c>
      <c r="C57" s="21" t="s">
        <v>256</v>
      </c>
      <c r="D57" s="22">
        <v>1</v>
      </c>
      <c r="E57" s="24">
        <f>일위대가목록!E30</f>
        <v>0</v>
      </c>
      <c r="F57" s="27">
        <f>TRUNC(E57*D57,1)</f>
        <v>0</v>
      </c>
      <c r="G57" s="24">
        <f>일위대가목록!F30</f>
        <v>45633</v>
      </c>
      <c r="H57" s="27">
        <f>TRUNC(G57*D57,1)</f>
        <v>45633</v>
      </c>
      <c r="I57" s="24">
        <f>일위대가목록!G30</f>
        <v>0</v>
      </c>
      <c r="J57" s="27">
        <f>TRUNC(I57*D57,1)</f>
        <v>0</v>
      </c>
      <c r="K57" s="24">
        <f t="shared" si="9"/>
        <v>45633</v>
      </c>
      <c r="L57" s="27">
        <f t="shared" si="9"/>
        <v>45633</v>
      </c>
      <c r="M57" s="21" t="s">
        <v>418</v>
      </c>
      <c r="N57" s="3" t="s">
        <v>55</v>
      </c>
      <c r="O57" s="3" t="s">
        <v>34</v>
      </c>
      <c r="P57" s="3" t="s">
        <v>228</v>
      </c>
      <c r="Q57" s="3" t="s">
        <v>237</v>
      </c>
      <c r="R57" s="3" t="s">
        <v>237</v>
      </c>
      <c r="AV57" s="3" t="s">
        <v>227</v>
      </c>
      <c r="AW57" s="3" t="s">
        <v>110</v>
      </c>
      <c r="AX57" s="3" t="s">
        <v>227</v>
      </c>
      <c r="AY57" s="3" t="s">
        <v>227</v>
      </c>
      <c r="AZ57" s="3" t="s">
        <v>227</v>
      </c>
    </row>
    <row r="58" spans="1:52" ht="30" customHeight="1" x14ac:dyDescent="0.3">
      <c r="A58" s="21" t="s">
        <v>562</v>
      </c>
      <c r="B58" s="21" t="s">
        <v>227</v>
      </c>
      <c r="C58" s="21" t="s">
        <v>227</v>
      </c>
      <c r="D58" s="22"/>
      <c r="E58" s="24"/>
      <c r="F58" s="27">
        <f>TRUNC(SUMIF(N55:N57,N54,F55:F57),0)</f>
        <v>66221</v>
      </c>
      <c r="G58" s="24"/>
      <c r="H58" s="27">
        <f>TRUNC(SUMIF(N55:N57,N54,H55:H57),0)</f>
        <v>45633</v>
      </c>
      <c r="I58" s="24"/>
      <c r="J58" s="27">
        <f>TRUNC(SUMIF(N55:N57,N54,J55:J57),0)</f>
        <v>0</v>
      </c>
      <c r="K58" s="24"/>
      <c r="L58" s="27">
        <f>F58+H58+J58</f>
        <v>111854</v>
      </c>
      <c r="M58" s="21" t="s">
        <v>227</v>
      </c>
      <c r="N58" s="3" t="s">
        <v>412</v>
      </c>
      <c r="O58" s="3" t="s">
        <v>412</v>
      </c>
      <c r="P58" s="3" t="s">
        <v>227</v>
      </c>
      <c r="Q58" s="3" t="s">
        <v>227</v>
      </c>
      <c r="R58" s="3" t="s">
        <v>227</v>
      </c>
      <c r="AV58" s="3" t="s">
        <v>227</v>
      </c>
      <c r="AW58" s="3" t="s">
        <v>227</v>
      </c>
      <c r="AX58" s="3" t="s">
        <v>227</v>
      </c>
      <c r="AY58" s="3" t="s">
        <v>227</v>
      </c>
      <c r="AZ58" s="3" t="s">
        <v>227</v>
      </c>
    </row>
    <row r="59" spans="1:52" ht="30" customHeight="1" x14ac:dyDescent="0.3">
      <c r="A59" s="22"/>
      <c r="B59" s="22"/>
      <c r="C59" s="22"/>
      <c r="D59" s="22"/>
      <c r="E59" s="24"/>
      <c r="F59" s="27"/>
      <c r="G59" s="24"/>
      <c r="H59" s="27"/>
      <c r="I59" s="24"/>
      <c r="J59" s="27"/>
      <c r="K59" s="24"/>
      <c r="L59" s="27"/>
      <c r="M59" s="22"/>
    </row>
    <row r="60" spans="1:52" ht="30" customHeight="1" x14ac:dyDescent="0.3">
      <c r="A60" s="18" t="s">
        <v>221</v>
      </c>
      <c r="B60" s="19"/>
      <c r="C60" s="19"/>
      <c r="D60" s="19"/>
      <c r="E60" s="23"/>
      <c r="F60" s="26"/>
      <c r="G60" s="23"/>
      <c r="H60" s="26"/>
      <c r="I60" s="23"/>
      <c r="J60" s="26"/>
      <c r="K60" s="23"/>
      <c r="L60" s="26"/>
      <c r="M60" s="20"/>
      <c r="N60" s="3" t="s">
        <v>29</v>
      </c>
    </row>
    <row r="61" spans="1:52" ht="30" customHeight="1" x14ac:dyDescent="0.3">
      <c r="A61" s="21" t="s">
        <v>239</v>
      </c>
      <c r="B61" s="21" t="s">
        <v>439</v>
      </c>
      <c r="C61" s="21" t="s">
        <v>292</v>
      </c>
      <c r="D61" s="22">
        <v>0.12</v>
      </c>
      <c r="E61" s="24">
        <f>단가대비표!O25</f>
        <v>10000</v>
      </c>
      <c r="F61" s="27">
        <f>TRUNC(E61*D61,1)</f>
        <v>1200</v>
      </c>
      <c r="G61" s="24">
        <f>단가대비표!P25</f>
        <v>0</v>
      </c>
      <c r="H61" s="27">
        <f>TRUNC(G61*D61,1)</f>
        <v>0</v>
      </c>
      <c r="I61" s="24">
        <f>단가대비표!V25</f>
        <v>0</v>
      </c>
      <c r="J61" s="27">
        <f>TRUNC(I61*D61,1)</f>
        <v>0</v>
      </c>
      <c r="K61" s="24">
        <f>TRUNC(E61+G61+I61,1)</f>
        <v>10000</v>
      </c>
      <c r="L61" s="27">
        <f>TRUNC(F61+H61+J61,1)</f>
        <v>1200</v>
      </c>
      <c r="M61" s="21" t="s">
        <v>227</v>
      </c>
      <c r="N61" s="3" t="s">
        <v>29</v>
      </c>
      <c r="O61" s="3" t="s">
        <v>222</v>
      </c>
      <c r="P61" s="3" t="s">
        <v>237</v>
      </c>
      <c r="Q61" s="3" t="s">
        <v>237</v>
      </c>
      <c r="R61" s="3" t="s">
        <v>228</v>
      </c>
      <c r="AV61" s="3" t="s">
        <v>227</v>
      </c>
      <c r="AW61" s="3" t="s">
        <v>140</v>
      </c>
      <c r="AX61" s="3" t="s">
        <v>227</v>
      </c>
      <c r="AY61" s="3" t="s">
        <v>227</v>
      </c>
      <c r="AZ61" s="3" t="s">
        <v>227</v>
      </c>
    </row>
    <row r="62" spans="1:52" ht="30" customHeight="1" x14ac:dyDescent="0.3">
      <c r="A62" s="21" t="s">
        <v>695</v>
      </c>
      <c r="B62" s="21" t="s">
        <v>227</v>
      </c>
      <c r="C62" s="21" t="s">
        <v>250</v>
      </c>
      <c r="D62" s="22">
        <v>1</v>
      </c>
      <c r="E62" s="24">
        <f>일위대가목록!E31</f>
        <v>0</v>
      </c>
      <c r="F62" s="27">
        <f>TRUNC(E62*D62,1)</f>
        <v>0</v>
      </c>
      <c r="G62" s="24">
        <f>일위대가목록!F31</f>
        <v>5015</v>
      </c>
      <c r="H62" s="27">
        <f>TRUNC(G62*D62,1)</f>
        <v>5015</v>
      </c>
      <c r="I62" s="24">
        <f>일위대가목록!G31</f>
        <v>0</v>
      </c>
      <c r="J62" s="27">
        <f>TRUNC(I62*D62,1)</f>
        <v>0</v>
      </c>
      <c r="K62" s="24">
        <f>TRUNC(E62+G62+I62,1)</f>
        <v>5015</v>
      </c>
      <c r="L62" s="27">
        <f>TRUNC(F62+H62+J62,1)</f>
        <v>5015</v>
      </c>
      <c r="M62" s="21" t="s">
        <v>444</v>
      </c>
      <c r="N62" s="3" t="s">
        <v>29</v>
      </c>
      <c r="O62" s="3" t="s">
        <v>33</v>
      </c>
      <c r="P62" s="3" t="s">
        <v>228</v>
      </c>
      <c r="Q62" s="3" t="s">
        <v>237</v>
      </c>
      <c r="R62" s="3" t="s">
        <v>237</v>
      </c>
      <c r="AV62" s="3" t="s">
        <v>227</v>
      </c>
      <c r="AW62" s="3" t="s">
        <v>93</v>
      </c>
      <c r="AX62" s="3" t="s">
        <v>227</v>
      </c>
      <c r="AY62" s="3" t="s">
        <v>227</v>
      </c>
      <c r="AZ62" s="3" t="s">
        <v>227</v>
      </c>
    </row>
    <row r="63" spans="1:52" ht="30" customHeight="1" x14ac:dyDescent="0.3">
      <c r="A63" s="21" t="s">
        <v>562</v>
      </c>
      <c r="B63" s="21" t="s">
        <v>227</v>
      </c>
      <c r="C63" s="21" t="s">
        <v>227</v>
      </c>
      <c r="D63" s="22"/>
      <c r="E63" s="24"/>
      <c r="F63" s="27">
        <f>TRUNC(SUMIF(N61:N62,N60,F61:F62),0)</f>
        <v>1200</v>
      </c>
      <c r="G63" s="24"/>
      <c r="H63" s="27">
        <f>TRUNC(SUMIF(N61:N62,N60,H61:H62),0)</f>
        <v>5015</v>
      </c>
      <c r="I63" s="24"/>
      <c r="J63" s="27">
        <f>TRUNC(SUMIF(N61:N62,N60,J61:J62),0)</f>
        <v>0</v>
      </c>
      <c r="K63" s="24"/>
      <c r="L63" s="27">
        <f>F63+H63+J63</f>
        <v>6215</v>
      </c>
      <c r="M63" s="21" t="s">
        <v>227</v>
      </c>
      <c r="N63" s="3" t="s">
        <v>412</v>
      </c>
      <c r="O63" s="3" t="s">
        <v>412</v>
      </c>
      <c r="P63" s="3" t="s">
        <v>227</v>
      </c>
      <c r="Q63" s="3" t="s">
        <v>227</v>
      </c>
      <c r="R63" s="3" t="s">
        <v>227</v>
      </c>
      <c r="AV63" s="3" t="s">
        <v>227</v>
      </c>
      <c r="AW63" s="3" t="s">
        <v>227</v>
      </c>
      <c r="AX63" s="3" t="s">
        <v>227</v>
      </c>
      <c r="AY63" s="3" t="s">
        <v>227</v>
      </c>
      <c r="AZ63" s="3" t="s">
        <v>227</v>
      </c>
    </row>
    <row r="64" spans="1:52" ht="30" customHeight="1" x14ac:dyDescent="0.3">
      <c r="A64" s="22"/>
      <c r="B64" s="22"/>
      <c r="C64" s="22"/>
      <c r="D64" s="22"/>
      <c r="E64" s="24"/>
      <c r="F64" s="27"/>
      <c r="G64" s="24"/>
      <c r="H64" s="27"/>
      <c r="I64" s="24"/>
      <c r="J64" s="27"/>
      <c r="K64" s="24"/>
      <c r="L64" s="27"/>
      <c r="M64" s="22"/>
    </row>
    <row r="65" spans="1:52" ht="30" customHeight="1" x14ac:dyDescent="0.3">
      <c r="A65" s="18" t="s">
        <v>72</v>
      </c>
      <c r="B65" s="19"/>
      <c r="C65" s="19"/>
      <c r="D65" s="19"/>
      <c r="E65" s="23"/>
      <c r="F65" s="26"/>
      <c r="G65" s="23"/>
      <c r="H65" s="26"/>
      <c r="I65" s="23"/>
      <c r="J65" s="26"/>
      <c r="K65" s="23"/>
      <c r="L65" s="26"/>
      <c r="M65" s="20"/>
      <c r="N65" s="3" t="s">
        <v>53</v>
      </c>
    </row>
    <row r="66" spans="1:52" ht="30" customHeight="1" x14ac:dyDescent="0.3">
      <c r="A66" s="21" t="s">
        <v>445</v>
      </c>
      <c r="B66" s="21" t="s">
        <v>587</v>
      </c>
      <c r="C66" s="21" t="s">
        <v>262</v>
      </c>
      <c r="D66" s="22">
        <v>1.1000000000000001</v>
      </c>
      <c r="E66" s="24">
        <f>단가대비표!O20</f>
        <v>1728</v>
      </c>
      <c r="F66" s="27">
        <f>TRUNC(E66*D66,1)</f>
        <v>1900.8</v>
      </c>
      <c r="G66" s="24">
        <f>단가대비표!P20</f>
        <v>0</v>
      </c>
      <c r="H66" s="27">
        <f>TRUNC(G66*D66,1)</f>
        <v>0</v>
      </c>
      <c r="I66" s="24">
        <f>단가대비표!V20</f>
        <v>0</v>
      </c>
      <c r="J66" s="27">
        <f>TRUNC(I66*D66,1)</f>
        <v>0</v>
      </c>
      <c r="K66" s="24">
        <f t="shared" ref="K66:L68" si="10">TRUNC(E66+G66+I66,1)</f>
        <v>1728</v>
      </c>
      <c r="L66" s="27">
        <f t="shared" si="10"/>
        <v>1900.8</v>
      </c>
      <c r="M66" s="21" t="s">
        <v>227</v>
      </c>
      <c r="N66" s="3" t="s">
        <v>53</v>
      </c>
      <c r="O66" s="3" t="s">
        <v>216</v>
      </c>
      <c r="P66" s="3" t="s">
        <v>237</v>
      </c>
      <c r="Q66" s="3" t="s">
        <v>237</v>
      </c>
      <c r="R66" s="3" t="s">
        <v>228</v>
      </c>
      <c r="V66" s="2">
        <v>1</v>
      </c>
      <c r="AV66" s="3" t="s">
        <v>227</v>
      </c>
      <c r="AW66" s="3" t="s">
        <v>165</v>
      </c>
      <c r="AX66" s="3" t="s">
        <v>227</v>
      </c>
      <c r="AY66" s="3" t="s">
        <v>227</v>
      </c>
      <c r="AZ66" s="3" t="s">
        <v>227</v>
      </c>
    </row>
    <row r="67" spans="1:52" ht="30" customHeight="1" x14ac:dyDescent="0.3">
      <c r="A67" s="21" t="s">
        <v>261</v>
      </c>
      <c r="B67" s="21" t="s">
        <v>674</v>
      </c>
      <c r="C67" s="21" t="s">
        <v>269</v>
      </c>
      <c r="D67" s="22">
        <v>1</v>
      </c>
      <c r="E67" s="24">
        <f>TRUNC(SUMIF(V66:V68,RIGHTB(O67,1),F66:F68)*U67,2)</f>
        <v>57.02</v>
      </c>
      <c r="F67" s="27">
        <f>TRUNC(E67*D67,1)</f>
        <v>57</v>
      </c>
      <c r="G67" s="24">
        <v>0</v>
      </c>
      <c r="H67" s="27">
        <f>TRUNC(G67*D67,1)</f>
        <v>0</v>
      </c>
      <c r="I67" s="24">
        <v>0</v>
      </c>
      <c r="J67" s="27">
        <f>TRUNC(I67*D67,1)</f>
        <v>0</v>
      </c>
      <c r="K67" s="24">
        <f t="shared" si="10"/>
        <v>57</v>
      </c>
      <c r="L67" s="27">
        <f t="shared" si="10"/>
        <v>57</v>
      </c>
      <c r="M67" s="21" t="s">
        <v>227</v>
      </c>
      <c r="N67" s="3" t="s">
        <v>53</v>
      </c>
      <c r="O67" s="3" t="s">
        <v>16</v>
      </c>
      <c r="P67" s="3" t="s">
        <v>237</v>
      </c>
      <c r="Q67" s="3" t="s">
        <v>237</v>
      </c>
      <c r="R67" s="3" t="s">
        <v>237</v>
      </c>
      <c r="S67" s="2">
        <v>0</v>
      </c>
      <c r="T67" s="2">
        <v>0</v>
      </c>
      <c r="U67" s="2">
        <v>0.03</v>
      </c>
      <c r="AV67" s="3" t="s">
        <v>227</v>
      </c>
      <c r="AW67" s="3" t="s">
        <v>100</v>
      </c>
      <c r="AX67" s="3" t="s">
        <v>227</v>
      </c>
      <c r="AY67" s="3" t="s">
        <v>227</v>
      </c>
      <c r="AZ67" s="3" t="s">
        <v>227</v>
      </c>
    </row>
    <row r="68" spans="1:52" ht="30" customHeight="1" x14ac:dyDescent="0.3">
      <c r="A68" s="21" t="s">
        <v>671</v>
      </c>
      <c r="B68" s="21" t="s">
        <v>227</v>
      </c>
      <c r="C68" s="21" t="s">
        <v>262</v>
      </c>
      <c r="D68" s="22">
        <v>1</v>
      </c>
      <c r="E68" s="24">
        <f>일위대가목록!E32</f>
        <v>0</v>
      </c>
      <c r="F68" s="27">
        <f>TRUNC(E68*D68,1)</f>
        <v>0</v>
      </c>
      <c r="G68" s="24">
        <f>일위대가목록!F32</f>
        <v>1285</v>
      </c>
      <c r="H68" s="27">
        <f>TRUNC(G68*D68,1)</f>
        <v>1285</v>
      </c>
      <c r="I68" s="24">
        <f>일위대가목록!G32</f>
        <v>0</v>
      </c>
      <c r="J68" s="27">
        <f>TRUNC(I68*D68,1)</f>
        <v>0</v>
      </c>
      <c r="K68" s="24">
        <f t="shared" si="10"/>
        <v>1285</v>
      </c>
      <c r="L68" s="27">
        <f t="shared" si="10"/>
        <v>1285</v>
      </c>
      <c r="M68" s="21" t="s">
        <v>437</v>
      </c>
      <c r="N68" s="3" t="s">
        <v>53</v>
      </c>
      <c r="O68" s="3" t="s">
        <v>20</v>
      </c>
      <c r="P68" s="3" t="s">
        <v>228</v>
      </c>
      <c r="Q68" s="3" t="s">
        <v>237</v>
      </c>
      <c r="R68" s="3" t="s">
        <v>237</v>
      </c>
      <c r="AV68" s="3" t="s">
        <v>227</v>
      </c>
      <c r="AW68" s="3" t="s">
        <v>113</v>
      </c>
      <c r="AX68" s="3" t="s">
        <v>227</v>
      </c>
      <c r="AY68" s="3" t="s">
        <v>227</v>
      </c>
      <c r="AZ68" s="3" t="s">
        <v>227</v>
      </c>
    </row>
    <row r="69" spans="1:52" ht="30" customHeight="1" x14ac:dyDescent="0.3">
      <c r="A69" s="21" t="s">
        <v>562</v>
      </c>
      <c r="B69" s="21" t="s">
        <v>227</v>
      </c>
      <c r="C69" s="21" t="s">
        <v>227</v>
      </c>
      <c r="D69" s="22"/>
      <c r="E69" s="24"/>
      <c r="F69" s="27">
        <f>TRUNC(SUMIF(N66:N68,N65,F66:F68),0)</f>
        <v>1957</v>
      </c>
      <c r="G69" s="24"/>
      <c r="H69" s="27">
        <f>TRUNC(SUMIF(N66:N68,N65,H66:H68),0)</f>
        <v>1285</v>
      </c>
      <c r="I69" s="24"/>
      <c r="J69" s="27">
        <f>TRUNC(SUMIF(N66:N68,N65,J66:J68),0)</f>
        <v>0</v>
      </c>
      <c r="K69" s="24"/>
      <c r="L69" s="27">
        <f>F69+H69+J69</f>
        <v>3242</v>
      </c>
      <c r="M69" s="21" t="s">
        <v>227</v>
      </c>
      <c r="N69" s="3" t="s">
        <v>412</v>
      </c>
      <c r="O69" s="3" t="s">
        <v>412</v>
      </c>
      <c r="P69" s="3" t="s">
        <v>227</v>
      </c>
      <c r="Q69" s="3" t="s">
        <v>227</v>
      </c>
      <c r="R69" s="3" t="s">
        <v>227</v>
      </c>
      <c r="AV69" s="3" t="s">
        <v>227</v>
      </c>
      <c r="AW69" s="3" t="s">
        <v>227</v>
      </c>
      <c r="AX69" s="3" t="s">
        <v>227</v>
      </c>
      <c r="AY69" s="3" t="s">
        <v>227</v>
      </c>
      <c r="AZ69" s="3" t="s">
        <v>227</v>
      </c>
    </row>
    <row r="70" spans="1:52" ht="30" customHeight="1" x14ac:dyDescent="0.3">
      <c r="A70" s="22"/>
      <c r="B70" s="22"/>
      <c r="C70" s="22"/>
      <c r="D70" s="22"/>
      <c r="E70" s="24"/>
      <c r="F70" s="27"/>
      <c r="G70" s="24"/>
      <c r="H70" s="27"/>
      <c r="I70" s="24"/>
      <c r="J70" s="27"/>
      <c r="K70" s="24"/>
      <c r="L70" s="27"/>
      <c r="M70" s="22"/>
    </row>
    <row r="71" spans="1:52" ht="30" customHeight="1" x14ac:dyDescent="0.3">
      <c r="A71" s="18" t="s">
        <v>137</v>
      </c>
      <c r="B71" s="19"/>
      <c r="C71" s="19"/>
      <c r="D71" s="19"/>
      <c r="E71" s="23"/>
      <c r="F71" s="26"/>
      <c r="G71" s="23"/>
      <c r="H71" s="26"/>
      <c r="I71" s="23"/>
      <c r="J71" s="26"/>
      <c r="K71" s="23"/>
      <c r="L71" s="26"/>
      <c r="M71" s="20"/>
      <c r="N71" s="3" t="s">
        <v>52</v>
      </c>
    </row>
    <row r="72" spans="1:52" ht="30" customHeight="1" x14ac:dyDescent="0.3">
      <c r="A72" s="21" t="s">
        <v>419</v>
      </c>
      <c r="B72" s="21" t="s">
        <v>672</v>
      </c>
      <c r="C72" s="21" t="s">
        <v>250</v>
      </c>
      <c r="D72" s="22">
        <v>3</v>
      </c>
      <c r="E72" s="24">
        <f>일위대가목록!E33</f>
        <v>1956</v>
      </c>
      <c r="F72" s="27">
        <f>TRUNC(E72*D72,1)</f>
        <v>5868</v>
      </c>
      <c r="G72" s="24">
        <f>일위대가목록!F33</f>
        <v>7189</v>
      </c>
      <c r="H72" s="27">
        <f>TRUNC(G72*D72,1)</f>
        <v>21567</v>
      </c>
      <c r="I72" s="24">
        <f>일위대가목록!G33</f>
        <v>366</v>
      </c>
      <c r="J72" s="27">
        <f>TRUNC(I72*D72,1)</f>
        <v>1098</v>
      </c>
      <c r="K72" s="24">
        <f t="shared" ref="K72:L75" si="11">TRUNC(E72+G72+I72,1)</f>
        <v>9511</v>
      </c>
      <c r="L72" s="27">
        <f t="shared" si="11"/>
        <v>28533</v>
      </c>
      <c r="M72" s="21" t="s">
        <v>421</v>
      </c>
      <c r="N72" s="3" t="s">
        <v>52</v>
      </c>
      <c r="O72" s="3" t="s">
        <v>30</v>
      </c>
      <c r="P72" s="3" t="s">
        <v>228</v>
      </c>
      <c r="Q72" s="3" t="s">
        <v>237</v>
      </c>
      <c r="R72" s="3" t="s">
        <v>237</v>
      </c>
      <c r="AV72" s="3" t="s">
        <v>227</v>
      </c>
      <c r="AW72" s="3" t="s">
        <v>92</v>
      </c>
      <c r="AX72" s="3" t="s">
        <v>227</v>
      </c>
      <c r="AY72" s="3" t="s">
        <v>227</v>
      </c>
      <c r="AZ72" s="3" t="s">
        <v>227</v>
      </c>
    </row>
    <row r="73" spans="1:52" ht="30" customHeight="1" x14ac:dyDescent="0.3">
      <c r="A73" s="21" t="s">
        <v>419</v>
      </c>
      <c r="B73" s="21" t="s">
        <v>672</v>
      </c>
      <c r="C73" s="21" t="s">
        <v>250</v>
      </c>
      <c r="D73" s="22">
        <v>1.1111</v>
      </c>
      <c r="E73" s="24">
        <f>일위대가목록!E33</f>
        <v>1956</v>
      </c>
      <c r="F73" s="27">
        <f>TRUNC(E73*D73,1)</f>
        <v>2173.3000000000002</v>
      </c>
      <c r="G73" s="24">
        <f>일위대가목록!F33</f>
        <v>7189</v>
      </c>
      <c r="H73" s="27">
        <f>TRUNC(G73*D73,1)</f>
        <v>7987.6</v>
      </c>
      <c r="I73" s="24">
        <f>일위대가목록!G33</f>
        <v>366</v>
      </c>
      <c r="J73" s="27">
        <f>TRUNC(I73*D73,1)</f>
        <v>406.6</v>
      </c>
      <c r="K73" s="24">
        <f t="shared" si="11"/>
        <v>9511</v>
      </c>
      <c r="L73" s="27">
        <f t="shared" si="11"/>
        <v>10567.5</v>
      </c>
      <c r="M73" s="21" t="s">
        <v>421</v>
      </c>
      <c r="N73" s="3" t="s">
        <v>52</v>
      </c>
      <c r="O73" s="3" t="s">
        <v>30</v>
      </c>
      <c r="P73" s="3" t="s">
        <v>228</v>
      </c>
      <c r="Q73" s="3" t="s">
        <v>237</v>
      </c>
      <c r="R73" s="3" t="s">
        <v>237</v>
      </c>
      <c r="AV73" s="3" t="s">
        <v>227</v>
      </c>
      <c r="AW73" s="3" t="s">
        <v>92</v>
      </c>
      <c r="AX73" s="3" t="s">
        <v>227</v>
      </c>
      <c r="AY73" s="3" t="s">
        <v>227</v>
      </c>
      <c r="AZ73" s="3" t="s">
        <v>227</v>
      </c>
    </row>
    <row r="74" spans="1:52" ht="30" customHeight="1" x14ac:dyDescent="0.3">
      <c r="A74" s="21" t="s">
        <v>426</v>
      </c>
      <c r="B74" s="21" t="s">
        <v>685</v>
      </c>
      <c r="C74" s="21" t="s">
        <v>262</v>
      </c>
      <c r="D74" s="22">
        <v>0.69499999999999995</v>
      </c>
      <c r="E74" s="24">
        <f>일위대가목록!E34</f>
        <v>56076</v>
      </c>
      <c r="F74" s="27">
        <f>TRUNC(E74*D74,1)</f>
        <v>38972.800000000003</v>
      </c>
      <c r="G74" s="24">
        <f>일위대가목록!F34</f>
        <v>45177</v>
      </c>
      <c r="H74" s="27">
        <f>TRUNC(G74*D74,1)</f>
        <v>31398</v>
      </c>
      <c r="I74" s="24">
        <f>일위대가목록!G34</f>
        <v>2295</v>
      </c>
      <c r="J74" s="27">
        <f>TRUNC(I74*D74,1)</f>
        <v>1595</v>
      </c>
      <c r="K74" s="24">
        <f t="shared" si="11"/>
        <v>103548</v>
      </c>
      <c r="L74" s="27">
        <f t="shared" si="11"/>
        <v>71965.8</v>
      </c>
      <c r="M74" s="21" t="s">
        <v>424</v>
      </c>
      <c r="N74" s="3" t="s">
        <v>52</v>
      </c>
      <c r="O74" s="3" t="s">
        <v>37</v>
      </c>
      <c r="P74" s="3" t="s">
        <v>228</v>
      </c>
      <c r="Q74" s="3" t="s">
        <v>237</v>
      </c>
      <c r="R74" s="3" t="s">
        <v>237</v>
      </c>
      <c r="AV74" s="3" t="s">
        <v>227</v>
      </c>
      <c r="AW74" s="3" t="s">
        <v>89</v>
      </c>
      <c r="AX74" s="3" t="s">
        <v>227</v>
      </c>
      <c r="AY74" s="3" t="s">
        <v>227</v>
      </c>
      <c r="AZ74" s="3" t="s">
        <v>227</v>
      </c>
    </row>
    <row r="75" spans="1:52" ht="30" customHeight="1" x14ac:dyDescent="0.3">
      <c r="A75" s="21" t="s">
        <v>538</v>
      </c>
      <c r="B75" s="21" t="s">
        <v>667</v>
      </c>
      <c r="C75" s="21" t="s">
        <v>250</v>
      </c>
      <c r="D75" s="22">
        <v>2</v>
      </c>
      <c r="E75" s="24">
        <f>일위대가목록!E35</f>
        <v>600</v>
      </c>
      <c r="F75" s="27">
        <f>TRUNC(E75*D75,1)</f>
        <v>1200</v>
      </c>
      <c r="G75" s="24">
        <f>일위대가목록!F35</f>
        <v>5015</v>
      </c>
      <c r="H75" s="27">
        <f>TRUNC(G75*D75,1)</f>
        <v>10030</v>
      </c>
      <c r="I75" s="24">
        <f>일위대가목록!G35</f>
        <v>0</v>
      </c>
      <c r="J75" s="27">
        <f>TRUNC(I75*D75,1)</f>
        <v>0</v>
      </c>
      <c r="K75" s="24">
        <f t="shared" si="11"/>
        <v>5615</v>
      </c>
      <c r="L75" s="27">
        <f t="shared" si="11"/>
        <v>11230</v>
      </c>
      <c r="M75" s="21" t="s">
        <v>429</v>
      </c>
      <c r="N75" s="3" t="s">
        <v>52</v>
      </c>
      <c r="O75" s="3" t="s">
        <v>17</v>
      </c>
      <c r="P75" s="3" t="s">
        <v>228</v>
      </c>
      <c r="Q75" s="3" t="s">
        <v>237</v>
      </c>
      <c r="R75" s="3" t="s">
        <v>237</v>
      </c>
      <c r="AV75" s="3" t="s">
        <v>227</v>
      </c>
      <c r="AW75" s="3" t="s">
        <v>120</v>
      </c>
      <c r="AX75" s="3" t="s">
        <v>227</v>
      </c>
      <c r="AY75" s="3" t="s">
        <v>227</v>
      </c>
      <c r="AZ75" s="3" t="s">
        <v>227</v>
      </c>
    </row>
    <row r="76" spans="1:52" ht="30" customHeight="1" x14ac:dyDescent="0.3">
      <c r="A76" s="21" t="s">
        <v>562</v>
      </c>
      <c r="B76" s="21" t="s">
        <v>227</v>
      </c>
      <c r="C76" s="21" t="s">
        <v>227</v>
      </c>
      <c r="D76" s="22"/>
      <c r="E76" s="24"/>
      <c r="F76" s="27">
        <f>TRUNC(SUMIF(N72:N75,N71,F72:F75),0)</f>
        <v>48214</v>
      </c>
      <c r="G76" s="24"/>
      <c r="H76" s="27">
        <f>TRUNC(SUMIF(N72:N75,N71,H72:H75),0)</f>
        <v>70982</v>
      </c>
      <c r="I76" s="24"/>
      <c r="J76" s="27">
        <f>TRUNC(SUMIF(N72:N75,N71,J72:J75),0)</f>
        <v>3099</v>
      </c>
      <c r="K76" s="24"/>
      <c r="L76" s="27">
        <f>F76+H76+J76</f>
        <v>122295</v>
      </c>
      <c r="M76" s="21" t="s">
        <v>227</v>
      </c>
      <c r="N76" s="3" t="s">
        <v>412</v>
      </c>
      <c r="O76" s="3" t="s">
        <v>412</v>
      </c>
      <c r="P76" s="3" t="s">
        <v>227</v>
      </c>
      <c r="Q76" s="3" t="s">
        <v>227</v>
      </c>
      <c r="R76" s="3" t="s">
        <v>227</v>
      </c>
      <c r="AV76" s="3" t="s">
        <v>227</v>
      </c>
      <c r="AW76" s="3" t="s">
        <v>227</v>
      </c>
      <c r="AX76" s="3" t="s">
        <v>227</v>
      </c>
      <c r="AY76" s="3" t="s">
        <v>227</v>
      </c>
      <c r="AZ76" s="3" t="s">
        <v>227</v>
      </c>
    </row>
    <row r="77" spans="1:52" ht="30" customHeight="1" x14ac:dyDescent="0.3">
      <c r="A77" s="22"/>
      <c r="B77" s="22"/>
      <c r="C77" s="22"/>
      <c r="D77" s="22"/>
      <c r="E77" s="24"/>
      <c r="F77" s="27"/>
      <c r="G77" s="24"/>
      <c r="H77" s="27"/>
      <c r="I77" s="24"/>
      <c r="J77" s="27"/>
      <c r="K77" s="24"/>
      <c r="L77" s="27"/>
      <c r="M77" s="22"/>
    </row>
    <row r="78" spans="1:52" ht="30" customHeight="1" x14ac:dyDescent="0.3">
      <c r="A78" s="18" t="s">
        <v>80</v>
      </c>
      <c r="B78" s="19"/>
      <c r="C78" s="19"/>
      <c r="D78" s="19"/>
      <c r="E78" s="23"/>
      <c r="F78" s="26"/>
      <c r="G78" s="23"/>
      <c r="H78" s="26"/>
      <c r="I78" s="23"/>
      <c r="J78" s="26"/>
      <c r="K78" s="23"/>
      <c r="L78" s="26"/>
      <c r="M78" s="20"/>
      <c r="N78" s="3" t="s">
        <v>32</v>
      </c>
    </row>
    <row r="79" spans="1:52" ht="30" customHeight="1" x14ac:dyDescent="0.3">
      <c r="A79" s="21" t="s">
        <v>638</v>
      </c>
      <c r="B79" s="21" t="s">
        <v>263</v>
      </c>
      <c r="C79" s="21" t="s">
        <v>262</v>
      </c>
      <c r="D79" s="22">
        <v>1</v>
      </c>
      <c r="E79" s="24">
        <f>일위대가목록!E43</f>
        <v>42</v>
      </c>
      <c r="F79" s="27">
        <f>TRUNC(E79*D79,1)</f>
        <v>42</v>
      </c>
      <c r="G79" s="24">
        <f>일위대가목록!F43</f>
        <v>1419</v>
      </c>
      <c r="H79" s="27">
        <f>TRUNC(G79*D79,1)</f>
        <v>1419</v>
      </c>
      <c r="I79" s="24">
        <f>일위대가목록!G43</f>
        <v>0</v>
      </c>
      <c r="J79" s="27">
        <f>TRUNC(I79*D79,1)</f>
        <v>0</v>
      </c>
      <c r="K79" s="24">
        <f t="shared" ref="K79:L81" si="12">TRUNC(E79+G79+I79,1)</f>
        <v>1461</v>
      </c>
      <c r="L79" s="27">
        <f t="shared" si="12"/>
        <v>1461</v>
      </c>
      <c r="M79" s="21" t="s">
        <v>422</v>
      </c>
      <c r="N79" s="3" t="s">
        <v>32</v>
      </c>
      <c r="O79" s="3" t="s">
        <v>49</v>
      </c>
      <c r="P79" s="3" t="s">
        <v>228</v>
      </c>
      <c r="Q79" s="3" t="s">
        <v>237</v>
      </c>
      <c r="R79" s="3" t="s">
        <v>237</v>
      </c>
      <c r="AV79" s="3" t="s">
        <v>227</v>
      </c>
      <c r="AW79" s="3" t="s">
        <v>85</v>
      </c>
      <c r="AX79" s="3" t="s">
        <v>227</v>
      </c>
      <c r="AY79" s="3" t="s">
        <v>227</v>
      </c>
      <c r="AZ79" s="3" t="s">
        <v>227</v>
      </c>
    </row>
    <row r="80" spans="1:52" ht="30" customHeight="1" x14ac:dyDescent="0.3">
      <c r="A80" s="21" t="s">
        <v>631</v>
      </c>
      <c r="B80" s="21" t="s">
        <v>687</v>
      </c>
      <c r="C80" s="21" t="s">
        <v>262</v>
      </c>
      <c r="D80" s="22">
        <v>1</v>
      </c>
      <c r="E80" s="24">
        <f>일위대가목록!E44</f>
        <v>1099</v>
      </c>
      <c r="F80" s="27">
        <f>TRUNC(E80*D80,1)</f>
        <v>1099</v>
      </c>
      <c r="G80" s="24">
        <f>일위대가목록!F44</f>
        <v>0</v>
      </c>
      <c r="H80" s="27">
        <f>TRUNC(G80*D80,1)</f>
        <v>0</v>
      </c>
      <c r="I80" s="24">
        <f>일위대가목록!G44</f>
        <v>0</v>
      </c>
      <c r="J80" s="27">
        <f>TRUNC(I80*D80,1)</f>
        <v>0</v>
      </c>
      <c r="K80" s="24">
        <f t="shared" si="12"/>
        <v>1099</v>
      </c>
      <c r="L80" s="27">
        <f t="shared" si="12"/>
        <v>1099</v>
      </c>
      <c r="M80" s="21" t="s">
        <v>432</v>
      </c>
      <c r="N80" s="3" t="s">
        <v>32</v>
      </c>
      <c r="O80" s="3" t="s">
        <v>24</v>
      </c>
      <c r="P80" s="3" t="s">
        <v>228</v>
      </c>
      <c r="Q80" s="3" t="s">
        <v>237</v>
      </c>
      <c r="R80" s="3" t="s">
        <v>237</v>
      </c>
      <c r="AV80" s="3" t="s">
        <v>227</v>
      </c>
      <c r="AW80" s="3" t="s">
        <v>95</v>
      </c>
      <c r="AX80" s="3" t="s">
        <v>227</v>
      </c>
      <c r="AY80" s="3" t="s">
        <v>227</v>
      </c>
      <c r="AZ80" s="3" t="s">
        <v>227</v>
      </c>
    </row>
    <row r="81" spans="1:52" ht="30" customHeight="1" x14ac:dyDescent="0.3">
      <c r="A81" s="21" t="s">
        <v>684</v>
      </c>
      <c r="B81" s="21" t="s">
        <v>646</v>
      </c>
      <c r="C81" s="21" t="s">
        <v>262</v>
      </c>
      <c r="D81" s="22">
        <v>2</v>
      </c>
      <c r="E81" s="24">
        <f>일위대가목록!E45</f>
        <v>0</v>
      </c>
      <c r="F81" s="27">
        <f>TRUNC(E81*D81,1)</f>
        <v>0</v>
      </c>
      <c r="G81" s="24">
        <f>일위대가목록!F45</f>
        <v>3340</v>
      </c>
      <c r="H81" s="27">
        <f>TRUNC(G81*D81,1)</f>
        <v>6680</v>
      </c>
      <c r="I81" s="24">
        <f>일위대가목록!G45</f>
        <v>66</v>
      </c>
      <c r="J81" s="27">
        <f>TRUNC(I81*D81,1)</f>
        <v>132</v>
      </c>
      <c r="K81" s="24">
        <f t="shared" si="12"/>
        <v>3406</v>
      </c>
      <c r="L81" s="27">
        <f t="shared" si="12"/>
        <v>6812</v>
      </c>
      <c r="M81" s="21" t="s">
        <v>441</v>
      </c>
      <c r="N81" s="3" t="s">
        <v>32</v>
      </c>
      <c r="O81" s="3" t="s">
        <v>38</v>
      </c>
      <c r="P81" s="3" t="s">
        <v>228</v>
      </c>
      <c r="Q81" s="3" t="s">
        <v>237</v>
      </c>
      <c r="R81" s="3" t="s">
        <v>237</v>
      </c>
      <c r="AV81" s="3" t="s">
        <v>227</v>
      </c>
      <c r="AW81" s="3" t="s">
        <v>96</v>
      </c>
      <c r="AX81" s="3" t="s">
        <v>227</v>
      </c>
      <c r="AY81" s="3" t="s">
        <v>227</v>
      </c>
      <c r="AZ81" s="3" t="s">
        <v>227</v>
      </c>
    </row>
    <row r="82" spans="1:52" ht="30" customHeight="1" x14ac:dyDescent="0.3">
      <c r="A82" s="21" t="s">
        <v>562</v>
      </c>
      <c r="B82" s="21" t="s">
        <v>227</v>
      </c>
      <c r="C82" s="21" t="s">
        <v>227</v>
      </c>
      <c r="D82" s="22"/>
      <c r="E82" s="24"/>
      <c r="F82" s="27">
        <f>TRUNC(SUMIF(N79:N81,N78,F79:F81),0)</f>
        <v>1141</v>
      </c>
      <c r="G82" s="24"/>
      <c r="H82" s="27">
        <f>TRUNC(SUMIF(N79:N81,N78,H79:H81),0)</f>
        <v>8099</v>
      </c>
      <c r="I82" s="24"/>
      <c r="J82" s="27">
        <f>TRUNC(SUMIF(N79:N81,N78,J79:J81),0)</f>
        <v>132</v>
      </c>
      <c r="K82" s="24"/>
      <c r="L82" s="27">
        <f>F82+H82+J82</f>
        <v>9372</v>
      </c>
      <c r="M82" s="21" t="s">
        <v>227</v>
      </c>
      <c r="N82" s="3" t="s">
        <v>412</v>
      </c>
      <c r="O82" s="3" t="s">
        <v>412</v>
      </c>
      <c r="P82" s="3" t="s">
        <v>227</v>
      </c>
      <c r="Q82" s="3" t="s">
        <v>227</v>
      </c>
      <c r="R82" s="3" t="s">
        <v>227</v>
      </c>
      <c r="AV82" s="3" t="s">
        <v>227</v>
      </c>
      <c r="AW82" s="3" t="s">
        <v>227</v>
      </c>
      <c r="AX82" s="3" t="s">
        <v>227</v>
      </c>
      <c r="AY82" s="3" t="s">
        <v>227</v>
      </c>
      <c r="AZ82" s="3" t="s">
        <v>227</v>
      </c>
    </row>
    <row r="83" spans="1:52" ht="30" customHeight="1" x14ac:dyDescent="0.3">
      <c r="A83" s="22"/>
      <c r="B83" s="22"/>
      <c r="C83" s="22"/>
      <c r="D83" s="22"/>
      <c r="E83" s="24"/>
      <c r="F83" s="27"/>
      <c r="G83" s="24"/>
      <c r="H83" s="27"/>
      <c r="I83" s="24"/>
      <c r="J83" s="27"/>
      <c r="K83" s="24"/>
      <c r="L83" s="27"/>
      <c r="M83" s="22"/>
    </row>
    <row r="84" spans="1:52" ht="30" customHeight="1" x14ac:dyDescent="0.3">
      <c r="A84" s="18" t="s">
        <v>6</v>
      </c>
      <c r="B84" s="19"/>
      <c r="C84" s="19"/>
      <c r="D84" s="19"/>
      <c r="E84" s="23"/>
      <c r="F84" s="26"/>
      <c r="G84" s="23"/>
      <c r="H84" s="26"/>
      <c r="I84" s="23"/>
      <c r="J84" s="26"/>
      <c r="K84" s="23"/>
      <c r="L84" s="26"/>
      <c r="M84" s="20"/>
      <c r="N84" s="3" t="s">
        <v>23</v>
      </c>
    </row>
    <row r="85" spans="1:52" ht="30" customHeight="1" x14ac:dyDescent="0.3">
      <c r="A85" s="21" t="s">
        <v>423</v>
      </c>
      <c r="B85" s="21" t="s">
        <v>694</v>
      </c>
      <c r="C85" s="21" t="s">
        <v>250</v>
      </c>
      <c r="D85" s="22">
        <v>1.05</v>
      </c>
      <c r="E85" s="24">
        <f>단가대비표!O28</f>
        <v>5800</v>
      </c>
      <c r="F85" s="27">
        <f>TRUNC(E85*D85,1)</f>
        <v>6090</v>
      </c>
      <c r="G85" s="24">
        <f>단가대비표!P28</f>
        <v>0</v>
      </c>
      <c r="H85" s="27">
        <f>TRUNC(G85*D85,1)</f>
        <v>0</v>
      </c>
      <c r="I85" s="24">
        <f>단가대비표!V28</f>
        <v>0</v>
      </c>
      <c r="J85" s="27">
        <f>TRUNC(I85*D85,1)</f>
        <v>0</v>
      </c>
      <c r="K85" s="24">
        <f t="shared" ref="K85:L87" si="13">TRUNC(E85+G85+I85,1)</f>
        <v>5800</v>
      </c>
      <c r="L85" s="27">
        <f t="shared" si="13"/>
        <v>6090</v>
      </c>
      <c r="M85" s="21" t="s">
        <v>227</v>
      </c>
      <c r="N85" s="3" t="s">
        <v>23</v>
      </c>
      <c r="O85" s="3" t="s">
        <v>206</v>
      </c>
      <c r="P85" s="3" t="s">
        <v>237</v>
      </c>
      <c r="Q85" s="3" t="s">
        <v>237</v>
      </c>
      <c r="R85" s="3" t="s">
        <v>228</v>
      </c>
      <c r="V85" s="2">
        <v>1</v>
      </c>
      <c r="AV85" s="3" t="s">
        <v>227</v>
      </c>
      <c r="AW85" s="3" t="s">
        <v>616</v>
      </c>
      <c r="AX85" s="3" t="s">
        <v>227</v>
      </c>
      <c r="AY85" s="3" t="s">
        <v>227</v>
      </c>
      <c r="AZ85" s="3" t="s">
        <v>227</v>
      </c>
    </row>
    <row r="86" spans="1:52" ht="30" customHeight="1" x14ac:dyDescent="0.3">
      <c r="A86" s="21" t="s">
        <v>434</v>
      </c>
      <c r="B86" s="21" t="s">
        <v>442</v>
      </c>
      <c r="C86" s="21" t="s">
        <v>269</v>
      </c>
      <c r="D86" s="22">
        <v>1</v>
      </c>
      <c r="E86" s="24">
        <f>TRUNC(SUMIF(V85:V87,RIGHTB(O86,1),F85:F87)*U86,2)</f>
        <v>182.7</v>
      </c>
      <c r="F86" s="27">
        <f>TRUNC(E86*D86,1)</f>
        <v>182.7</v>
      </c>
      <c r="G86" s="24">
        <v>0</v>
      </c>
      <c r="H86" s="27">
        <f>TRUNC(G86*D86,1)</f>
        <v>0</v>
      </c>
      <c r="I86" s="24">
        <v>0</v>
      </c>
      <c r="J86" s="27">
        <f>TRUNC(I86*D86,1)</f>
        <v>0</v>
      </c>
      <c r="K86" s="24">
        <f t="shared" si="13"/>
        <v>182.7</v>
      </c>
      <c r="L86" s="27">
        <f t="shared" si="13"/>
        <v>182.7</v>
      </c>
      <c r="M86" s="21" t="s">
        <v>227</v>
      </c>
      <c r="N86" s="3" t="s">
        <v>23</v>
      </c>
      <c r="O86" s="3" t="s">
        <v>16</v>
      </c>
      <c r="P86" s="3" t="s">
        <v>237</v>
      </c>
      <c r="Q86" s="3" t="s">
        <v>237</v>
      </c>
      <c r="R86" s="3" t="s">
        <v>237</v>
      </c>
      <c r="S86" s="2">
        <v>0</v>
      </c>
      <c r="T86" s="2">
        <v>0</v>
      </c>
      <c r="U86" s="2">
        <v>0.03</v>
      </c>
      <c r="AV86" s="3" t="s">
        <v>227</v>
      </c>
      <c r="AW86" s="3" t="s">
        <v>111</v>
      </c>
      <c r="AX86" s="3" t="s">
        <v>227</v>
      </c>
      <c r="AY86" s="3" t="s">
        <v>227</v>
      </c>
      <c r="AZ86" s="3" t="s">
        <v>227</v>
      </c>
    </row>
    <row r="87" spans="1:52" ht="30" customHeight="1" x14ac:dyDescent="0.3">
      <c r="A87" s="21" t="s">
        <v>686</v>
      </c>
      <c r="B87" s="21" t="s">
        <v>438</v>
      </c>
      <c r="C87" s="21" t="s">
        <v>250</v>
      </c>
      <c r="D87" s="22">
        <v>1</v>
      </c>
      <c r="E87" s="24">
        <f>일위대가목록!E46</f>
        <v>0</v>
      </c>
      <c r="F87" s="27">
        <f>TRUNC(E87*D87,1)</f>
        <v>0</v>
      </c>
      <c r="G87" s="24">
        <f>일위대가목록!F46</f>
        <v>45984</v>
      </c>
      <c r="H87" s="27">
        <f>TRUNC(G87*D87,1)</f>
        <v>45984</v>
      </c>
      <c r="I87" s="24">
        <f>일위대가목록!G46</f>
        <v>919</v>
      </c>
      <c r="J87" s="27">
        <f>TRUNC(I87*D87,1)</f>
        <v>919</v>
      </c>
      <c r="K87" s="24">
        <f t="shared" si="13"/>
        <v>46903</v>
      </c>
      <c r="L87" s="27">
        <f t="shared" si="13"/>
        <v>46903</v>
      </c>
      <c r="M87" s="21" t="s">
        <v>427</v>
      </c>
      <c r="N87" s="3" t="s">
        <v>23</v>
      </c>
      <c r="O87" s="3" t="s">
        <v>14</v>
      </c>
      <c r="P87" s="3" t="s">
        <v>228</v>
      </c>
      <c r="Q87" s="3" t="s">
        <v>237</v>
      </c>
      <c r="R87" s="3" t="s">
        <v>237</v>
      </c>
      <c r="AV87" s="3" t="s">
        <v>227</v>
      </c>
      <c r="AW87" s="3" t="s">
        <v>109</v>
      </c>
      <c r="AX87" s="3" t="s">
        <v>227</v>
      </c>
      <c r="AY87" s="3" t="s">
        <v>227</v>
      </c>
      <c r="AZ87" s="3" t="s">
        <v>227</v>
      </c>
    </row>
    <row r="88" spans="1:52" ht="30" customHeight="1" x14ac:dyDescent="0.3">
      <c r="A88" s="21" t="s">
        <v>562</v>
      </c>
      <c r="B88" s="21" t="s">
        <v>227</v>
      </c>
      <c r="C88" s="21" t="s">
        <v>227</v>
      </c>
      <c r="D88" s="22"/>
      <c r="E88" s="24"/>
      <c r="F88" s="27">
        <f>TRUNC(SUMIF(N85:N87,N84,F85:F87),0)</f>
        <v>6272</v>
      </c>
      <c r="G88" s="24"/>
      <c r="H88" s="27">
        <f>TRUNC(SUMIF(N85:N87,N84,H85:H87),0)</f>
        <v>45984</v>
      </c>
      <c r="I88" s="24"/>
      <c r="J88" s="27">
        <f>TRUNC(SUMIF(N85:N87,N84,J85:J87),0)</f>
        <v>919</v>
      </c>
      <c r="K88" s="24"/>
      <c r="L88" s="27">
        <f>F88+H88+J88</f>
        <v>53175</v>
      </c>
      <c r="M88" s="21" t="s">
        <v>227</v>
      </c>
      <c r="N88" s="3" t="s">
        <v>412</v>
      </c>
      <c r="O88" s="3" t="s">
        <v>412</v>
      </c>
      <c r="P88" s="3" t="s">
        <v>227</v>
      </c>
      <c r="Q88" s="3" t="s">
        <v>227</v>
      </c>
      <c r="R88" s="3" t="s">
        <v>227</v>
      </c>
      <c r="AV88" s="3" t="s">
        <v>227</v>
      </c>
      <c r="AW88" s="3" t="s">
        <v>227</v>
      </c>
      <c r="AX88" s="3" t="s">
        <v>227</v>
      </c>
      <c r="AY88" s="3" t="s">
        <v>227</v>
      </c>
      <c r="AZ88" s="3" t="s">
        <v>227</v>
      </c>
    </row>
    <row r="89" spans="1:52" ht="30" customHeight="1" x14ac:dyDescent="0.3">
      <c r="A89" s="22"/>
      <c r="B89" s="22"/>
      <c r="C89" s="22"/>
      <c r="D89" s="22"/>
      <c r="E89" s="24"/>
      <c r="F89" s="27"/>
      <c r="G89" s="24"/>
      <c r="H89" s="27"/>
      <c r="I89" s="24"/>
      <c r="J89" s="27"/>
      <c r="K89" s="24"/>
      <c r="L89" s="27"/>
      <c r="M89" s="22"/>
    </row>
    <row r="90" spans="1:52" ht="30" customHeight="1" x14ac:dyDescent="0.3">
      <c r="A90" s="18" t="s">
        <v>69</v>
      </c>
      <c r="B90" s="19"/>
      <c r="C90" s="19"/>
      <c r="D90" s="19"/>
      <c r="E90" s="23"/>
      <c r="F90" s="26"/>
      <c r="G90" s="23"/>
      <c r="H90" s="26"/>
      <c r="I90" s="23"/>
      <c r="J90" s="26"/>
      <c r="K90" s="23"/>
      <c r="L90" s="26"/>
      <c r="M90" s="20"/>
      <c r="N90" s="3" t="s">
        <v>35</v>
      </c>
    </row>
    <row r="91" spans="1:52" ht="30" customHeight="1" x14ac:dyDescent="0.3">
      <c r="A91" s="21" t="s">
        <v>247</v>
      </c>
      <c r="B91" s="21" t="s">
        <v>227</v>
      </c>
      <c r="C91" s="21" t="s">
        <v>233</v>
      </c>
      <c r="D91" s="22">
        <v>0.37</v>
      </c>
      <c r="E91" s="24">
        <f>단가대비표!O36</f>
        <v>0</v>
      </c>
      <c r="F91" s="27">
        <f>TRUNC(E91*D91,1)</f>
        <v>0</v>
      </c>
      <c r="G91" s="24">
        <f>단가대비표!P36</f>
        <v>210152</v>
      </c>
      <c r="H91" s="27">
        <f>TRUNC(G91*D91,1)</f>
        <v>77756.2</v>
      </c>
      <c r="I91" s="24">
        <f>단가대비표!V36</f>
        <v>0</v>
      </c>
      <c r="J91" s="27">
        <f>TRUNC(I91*D91,1)</f>
        <v>0</v>
      </c>
      <c r="K91" s="24">
        <f t="shared" ref="K91:L94" si="14">TRUNC(E91+G91+I91,1)</f>
        <v>210152</v>
      </c>
      <c r="L91" s="27">
        <f t="shared" si="14"/>
        <v>77756.2</v>
      </c>
      <c r="M91" s="21" t="s">
        <v>227</v>
      </c>
      <c r="N91" s="3" t="s">
        <v>35</v>
      </c>
      <c r="O91" s="3" t="s">
        <v>218</v>
      </c>
      <c r="P91" s="3" t="s">
        <v>237</v>
      </c>
      <c r="Q91" s="3" t="s">
        <v>237</v>
      </c>
      <c r="R91" s="3" t="s">
        <v>228</v>
      </c>
      <c r="V91" s="2">
        <v>1</v>
      </c>
      <c r="AV91" s="3" t="s">
        <v>227</v>
      </c>
      <c r="AW91" s="3" t="s">
        <v>148</v>
      </c>
      <c r="AX91" s="3" t="s">
        <v>227</v>
      </c>
      <c r="AY91" s="3" t="s">
        <v>227</v>
      </c>
      <c r="AZ91" s="3" t="s">
        <v>227</v>
      </c>
    </row>
    <row r="92" spans="1:52" ht="30" customHeight="1" x14ac:dyDescent="0.3">
      <c r="A92" s="21" t="s">
        <v>341</v>
      </c>
      <c r="B92" s="21" t="s">
        <v>227</v>
      </c>
      <c r="C92" s="21" t="s">
        <v>233</v>
      </c>
      <c r="D92" s="22">
        <v>0.27</v>
      </c>
      <c r="E92" s="24">
        <f>단가대비표!O31</f>
        <v>0</v>
      </c>
      <c r="F92" s="27">
        <f>TRUNC(E92*D92,1)</f>
        <v>0</v>
      </c>
      <c r="G92" s="24">
        <f>단가대비표!P31</f>
        <v>165545</v>
      </c>
      <c r="H92" s="27">
        <f>TRUNC(G92*D92,1)</f>
        <v>44697.1</v>
      </c>
      <c r="I92" s="24">
        <f>단가대비표!V31</f>
        <v>0</v>
      </c>
      <c r="J92" s="27">
        <f>TRUNC(I92*D92,1)</f>
        <v>0</v>
      </c>
      <c r="K92" s="24">
        <f t="shared" si="14"/>
        <v>165545</v>
      </c>
      <c r="L92" s="27">
        <f t="shared" si="14"/>
        <v>44697.1</v>
      </c>
      <c r="M92" s="21" t="s">
        <v>227</v>
      </c>
      <c r="N92" s="3" t="s">
        <v>35</v>
      </c>
      <c r="O92" s="3" t="s">
        <v>207</v>
      </c>
      <c r="P92" s="3" t="s">
        <v>237</v>
      </c>
      <c r="Q92" s="3" t="s">
        <v>237</v>
      </c>
      <c r="R92" s="3" t="s">
        <v>228</v>
      </c>
      <c r="V92" s="2">
        <v>1</v>
      </c>
      <c r="AV92" s="3" t="s">
        <v>227</v>
      </c>
      <c r="AW92" s="3" t="s">
        <v>615</v>
      </c>
      <c r="AX92" s="3" t="s">
        <v>227</v>
      </c>
      <c r="AY92" s="3" t="s">
        <v>227</v>
      </c>
      <c r="AZ92" s="3" t="s">
        <v>227</v>
      </c>
    </row>
    <row r="93" spans="1:52" ht="30" customHeight="1" x14ac:dyDescent="0.3">
      <c r="A93" s="21" t="s">
        <v>649</v>
      </c>
      <c r="B93" s="21" t="s">
        <v>446</v>
      </c>
      <c r="C93" s="21" t="s">
        <v>241</v>
      </c>
      <c r="D93" s="22">
        <v>1</v>
      </c>
      <c r="E93" s="24">
        <f>일위대가목록!E47</f>
        <v>0</v>
      </c>
      <c r="F93" s="27">
        <f>TRUNC(E93*D93,1)</f>
        <v>0</v>
      </c>
      <c r="G93" s="24">
        <f>일위대가목록!F47</f>
        <v>0</v>
      </c>
      <c r="H93" s="27">
        <f>TRUNC(G93*D93,1)</f>
        <v>0</v>
      </c>
      <c r="I93" s="24">
        <f>일위대가목록!G47</f>
        <v>310</v>
      </c>
      <c r="J93" s="27">
        <f>TRUNC(I93*D93,1)</f>
        <v>310</v>
      </c>
      <c r="K93" s="24">
        <f t="shared" si="14"/>
        <v>310</v>
      </c>
      <c r="L93" s="27">
        <f t="shared" si="14"/>
        <v>310</v>
      </c>
      <c r="M93" s="21" t="s">
        <v>436</v>
      </c>
      <c r="N93" s="3" t="s">
        <v>35</v>
      </c>
      <c r="O93" s="3" t="s">
        <v>58</v>
      </c>
      <c r="P93" s="3" t="s">
        <v>228</v>
      </c>
      <c r="Q93" s="3" t="s">
        <v>237</v>
      </c>
      <c r="R93" s="3" t="s">
        <v>237</v>
      </c>
      <c r="AV93" s="3" t="s">
        <v>227</v>
      </c>
      <c r="AW93" s="3" t="s">
        <v>145</v>
      </c>
      <c r="AX93" s="3" t="s">
        <v>227</v>
      </c>
      <c r="AY93" s="3" t="s">
        <v>227</v>
      </c>
      <c r="AZ93" s="3" t="s">
        <v>227</v>
      </c>
    </row>
    <row r="94" spans="1:52" ht="30" customHeight="1" x14ac:dyDescent="0.3">
      <c r="A94" s="21" t="s">
        <v>697</v>
      </c>
      <c r="B94" s="21" t="s">
        <v>416</v>
      </c>
      <c r="C94" s="21" t="s">
        <v>269</v>
      </c>
      <c r="D94" s="22">
        <v>1</v>
      </c>
      <c r="E94" s="24">
        <f>TRUNC(SUMIF(V91:V94,RIGHTB(O94,1),H91:H94)*U94,2)</f>
        <v>1224.53</v>
      </c>
      <c r="F94" s="27">
        <f>TRUNC(E94*D94,1)</f>
        <v>1224.5</v>
      </c>
      <c r="G94" s="24">
        <v>0</v>
      </c>
      <c r="H94" s="27">
        <f>TRUNC(G94*D94,1)</f>
        <v>0</v>
      </c>
      <c r="I94" s="24">
        <v>0</v>
      </c>
      <c r="J94" s="27">
        <f>TRUNC(I94*D94,1)</f>
        <v>0</v>
      </c>
      <c r="K94" s="24">
        <f t="shared" si="14"/>
        <v>1224.5</v>
      </c>
      <c r="L94" s="27">
        <f t="shared" si="14"/>
        <v>1224.5</v>
      </c>
      <c r="M94" s="21" t="s">
        <v>227</v>
      </c>
      <c r="N94" s="3" t="s">
        <v>35</v>
      </c>
      <c r="O94" s="3" t="s">
        <v>16</v>
      </c>
      <c r="P94" s="3" t="s">
        <v>237</v>
      </c>
      <c r="Q94" s="3" t="s">
        <v>237</v>
      </c>
      <c r="R94" s="3" t="s">
        <v>237</v>
      </c>
      <c r="S94" s="2">
        <v>1</v>
      </c>
      <c r="T94" s="2">
        <v>0</v>
      </c>
      <c r="U94" s="2">
        <v>0.01</v>
      </c>
      <c r="AV94" s="3" t="s">
        <v>227</v>
      </c>
      <c r="AW94" s="3" t="s">
        <v>99</v>
      </c>
      <c r="AX94" s="3" t="s">
        <v>227</v>
      </c>
      <c r="AY94" s="3" t="s">
        <v>227</v>
      </c>
      <c r="AZ94" s="3" t="s">
        <v>227</v>
      </c>
    </row>
    <row r="95" spans="1:52" ht="30" customHeight="1" x14ac:dyDescent="0.3">
      <c r="A95" s="21" t="s">
        <v>562</v>
      </c>
      <c r="B95" s="21" t="s">
        <v>227</v>
      </c>
      <c r="C95" s="21" t="s">
        <v>227</v>
      </c>
      <c r="D95" s="22"/>
      <c r="E95" s="24"/>
      <c r="F95" s="27">
        <f>TRUNC(SUMIF(N91:N94,N90,F91:F94),0)</f>
        <v>1224</v>
      </c>
      <c r="G95" s="24"/>
      <c r="H95" s="27">
        <f>TRUNC(SUMIF(N91:N94,N90,H91:H94),0)</f>
        <v>122453</v>
      </c>
      <c r="I95" s="24"/>
      <c r="J95" s="27">
        <f>TRUNC(SUMIF(N91:N94,N90,J91:J94),0)</f>
        <v>310</v>
      </c>
      <c r="K95" s="24"/>
      <c r="L95" s="27">
        <f>F95+H95+J95</f>
        <v>123987</v>
      </c>
      <c r="M95" s="21" t="s">
        <v>227</v>
      </c>
      <c r="N95" s="3" t="s">
        <v>412</v>
      </c>
      <c r="O95" s="3" t="s">
        <v>412</v>
      </c>
      <c r="P95" s="3" t="s">
        <v>227</v>
      </c>
      <c r="Q95" s="3" t="s">
        <v>227</v>
      </c>
      <c r="R95" s="3" t="s">
        <v>227</v>
      </c>
      <c r="AV95" s="3" t="s">
        <v>227</v>
      </c>
      <c r="AW95" s="3" t="s">
        <v>227</v>
      </c>
      <c r="AX95" s="3" t="s">
        <v>227</v>
      </c>
      <c r="AY95" s="3" t="s">
        <v>227</v>
      </c>
      <c r="AZ95" s="3" t="s">
        <v>227</v>
      </c>
    </row>
    <row r="96" spans="1:52" ht="30" customHeight="1" x14ac:dyDescent="0.3">
      <c r="A96" s="22"/>
      <c r="B96" s="22"/>
      <c r="C96" s="22"/>
      <c r="D96" s="22"/>
      <c r="E96" s="24"/>
      <c r="F96" s="27"/>
      <c r="G96" s="24"/>
      <c r="H96" s="27"/>
      <c r="I96" s="24"/>
      <c r="J96" s="27"/>
      <c r="K96" s="24"/>
      <c r="L96" s="27"/>
      <c r="M96" s="22"/>
    </row>
    <row r="97" spans="1:52" ht="30" customHeight="1" x14ac:dyDescent="0.3">
      <c r="A97" s="18" t="s">
        <v>209</v>
      </c>
      <c r="B97" s="19"/>
      <c r="C97" s="19"/>
      <c r="D97" s="19"/>
      <c r="E97" s="23"/>
      <c r="F97" s="26"/>
      <c r="G97" s="23"/>
      <c r="H97" s="26"/>
      <c r="I97" s="23"/>
      <c r="J97" s="26"/>
      <c r="K97" s="23"/>
      <c r="L97" s="26"/>
      <c r="M97" s="20"/>
      <c r="N97" s="3" t="s">
        <v>25</v>
      </c>
    </row>
    <row r="98" spans="1:52" ht="30" customHeight="1" x14ac:dyDescent="0.3">
      <c r="A98" s="21" t="s">
        <v>341</v>
      </c>
      <c r="B98" s="21" t="s">
        <v>227</v>
      </c>
      <c r="C98" s="21" t="s">
        <v>233</v>
      </c>
      <c r="D98" s="22">
        <v>0.33</v>
      </c>
      <c r="E98" s="24">
        <f>단가대비표!O31</f>
        <v>0</v>
      </c>
      <c r="F98" s="27">
        <f>TRUNC(E98*D98,1)</f>
        <v>0</v>
      </c>
      <c r="G98" s="24">
        <f>단가대비표!P31</f>
        <v>165545</v>
      </c>
      <c r="H98" s="27">
        <f>TRUNC(G98*D98,1)</f>
        <v>54629.8</v>
      </c>
      <c r="I98" s="24">
        <f>단가대비표!V31</f>
        <v>0</v>
      </c>
      <c r="J98" s="27">
        <f>TRUNC(I98*D98,1)</f>
        <v>0</v>
      </c>
      <c r="K98" s="24">
        <f t="shared" ref="K98:L100" si="15">TRUNC(E98+G98+I98,1)</f>
        <v>165545</v>
      </c>
      <c r="L98" s="27">
        <f t="shared" si="15"/>
        <v>54629.8</v>
      </c>
      <c r="M98" s="21" t="s">
        <v>227</v>
      </c>
      <c r="N98" s="3" t="s">
        <v>25</v>
      </c>
      <c r="O98" s="3" t="s">
        <v>207</v>
      </c>
      <c r="P98" s="3" t="s">
        <v>237</v>
      </c>
      <c r="Q98" s="3" t="s">
        <v>237</v>
      </c>
      <c r="R98" s="3" t="s">
        <v>228</v>
      </c>
      <c r="V98" s="2">
        <v>1</v>
      </c>
      <c r="AV98" s="3" t="s">
        <v>227</v>
      </c>
      <c r="AW98" s="3" t="s">
        <v>144</v>
      </c>
      <c r="AX98" s="3" t="s">
        <v>227</v>
      </c>
      <c r="AY98" s="3" t="s">
        <v>227</v>
      </c>
      <c r="AZ98" s="3" t="s">
        <v>227</v>
      </c>
    </row>
    <row r="99" spans="1:52" ht="30" customHeight="1" x14ac:dyDescent="0.3">
      <c r="A99" s="21" t="s">
        <v>649</v>
      </c>
      <c r="B99" s="21" t="s">
        <v>446</v>
      </c>
      <c r="C99" s="21" t="s">
        <v>241</v>
      </c>
      <c r="D99" s="22">
        <v>3.77</v>
      </c>
      <c r="E99" s="24">
        <f>일위대가목록!E47</f>
        <v>0</v>
      </c>
      <c r="F99" s="27">
        <f>TRUNC(E99*D99,1)</f>
        <v>0</v>
      </c>
      <c r="G99" s="24">
        <f>일위대가목록!F47</f>
        <v>0</v>
      </c>
      <c r="H99" s="27">
        <f>TRUNC(G99*D99,1)</f>
        <v>0</v>
      </c>
      <c r="I99" s="24">
        <f>일위대가목록!G47</f>
        <v>310</v>
      </c>
      <c r="J99" s="27">
        <f>TRUNC(I99*D99,1)</f>
        <v>1168.7</v>
      </c>
      <c r="K99" s="24">
        <f t="shared" si="15"/>
        <v>310</v>
      </c>
      <c r="L99" s="27">
        <f t="shared" si="15"/>
        <v>1168.7</v>
      </c>
      <c r="M99" s="21" t="s">
        <v>436</v>
      </c>
      <c r="N99" s="3" t="s">
        <v>25</v>
      </c>
      <c r="O99" s="3" t="s">
        <v>58</v>
      </c>
      <c r="P99" s="3" t="s">
        <v>228</v>
      </c>
      <c r="Q99" s="3" t="s">
        <v>237</v>
      </c>
      <c r="R99" s="3" t="s">
        <v>237</v>
      </c>
      <c r="AV99" s="3" t="s">
        <v>227</v>
      </c>
      <c r="AW99" s="3" t="s">
        <v>158</v>
      </c>
      <c r="AX99" s="3" t="s">
        <v>227</v>
      </c>
      <c r="AY99" s="3" t="s">
        <v>227</v>
      </c>
      <c r="AZ99" s="3" t="s">
        <v>227</v>
      </c>
    </row>
    <row r="100" spans="1:52" ht="30" customHeight="1" x14ac:dyDescent="0.3">
      <c r="A100" s="21" t="s">
        <v>696</v>
      </c>
      <c r="B100" s="21" t="s">
        <v>416</v>
      </c>
      <c r="C100" s="21" t="s">
        <v>269</v>
      </c>
      <c r="D100" s="22">
        <v>1</v>
      </c>
      <c r="E100" s="24">
        <f>TRUNC(SUMIF(V98:V100,RIGHTB(O100,1),H98:H100)*U100,2)</f>
        <v>546.29</v>
      </c>
      <c r="F100" s="27">
        <f>TRUNC(E100*D100,1)</f>
        <v>546.20000000000005</v>
      </c>
      <c r="G100" s="24">
        <v>0</v>
      </c>
      <c r="H100" s="27">
        <f>TRUNC(G100*D100,1)</f>
        <v>0</v>
      </c>
      <c r="I100" s="24">
        <v>0</v>
      </c>
      <c r="J100" s="27">
        <f>TRUNC(I100*D100,1)</f>
        <v>0</v>
      </c>
      <c r="K100" s="24">
        <f t="shared" si="15"/>
        <v>546.20000000000005</v>
      </c>
      <c r="L100" s="27">
        <f t="shared" si="15"/>
        <v>546.20000000000005</v>
      </c>
      <c r="M100" s="21" t="s">
        <v>227</v>
      </c>
      <c r="N100" s="3" t="s">
        <v>25</v>
      </c>
      <c r="O100" s="3" t="s">
        <v>16</v>
      </c>
      <c r="P100" s="3" t="s">
        <v>237</v>
      </c>
      <c r="Q100" s="3" t="s">
        <v>237</v>
      </c>
      <c r="R100" s="3" t="s">
        <v>237</v>
      </c>
      <c r="S100" s="2">
        <v>1</v>
      </c>
      <c r="T100" s="2">
        <v>0</v>
      </c>
      <c r="U100" s="2">
        <v>0.01</v>
      </c>
      <c r="AV100" s="3" t="s">
        <v>227</v>
      </c>
      <c r="AW100" s="3" t="s">
        <v>91</v>
      </c>
      <c r="AX100" s="3" t="s">
        <v>227</v>
      </c>
      <c r="AY100" s="3" t="s">
        <v>227</v>
      </c>
      <c r="AZ100" s="3" t="s">
        <v>227</v>
      </c>
    </row>
    <row r="101" spans="1:52" ht="30" customHeight="1" x14ac:dyDescent="0.3">
      <c r="A101" s="21" t="s">
        <v>562</v>
      </c>
      <c r="B101" s="21" t="s">
        <v>227</v>
      </c>
      <c r="C101" s="21" t="s">
        <v>227</v>
      </c>
      <c r="D101" s="22"/>
      <c r="E101" s="24"/>
      <c r="F101" s="27">
        <f>TRUNC(SUMIF(N98:N100,N97,F98:F100),0)</f>
        <v>546</v>
      </c>
      <c r="G101" s="24"/>
      <c r="H101" s="27">
        <f>TRUNC(SUMIF(N98:N100,N97,H98:H100),0)</f>
        <v>54629</v>
      </c>
      <c r="I101" s="24"/>
      <c r="J101" s="27">
        <f>TRUNC(SUMIF(N98:N100,N97,J98:J100),0)</f>
        <v>1168</v>
      </c>
      <c r="K101" s="24"/>
      <c r="L101" s="27">
        <f>F101+H101+J101</f>
        <v>56343</v>
      </c>
      <c r="M101" s="21" t="s">
        <v>227</v>
      </c>
      <c r="N101" s="3" t="s">
        <v>412</v>
      </c>
      <c r="O101" s="3" t="s">
        <v>412</v>
      </c>
      <c r="P101" s="3" t="s">
        <v>227</v>
      </c>
      <c r="Q101" s="3" t="s">
        <v>227</v>
      </c>
      <c r="R101" s="3" t="s">
        <v>227</v>
      </c>
      <c r="AV101" s="3" t="s">
        <v>227</v>
      </c>
      <c r="AW101" s="3" t="s">
        <v>227</v>
      </c>
      <c r="AX101" s="3" t="s">
        <v>227</v>
      </c>
      <c r="AY101" s="3" t="s">
        <v>227</v>
      </c>
      <c r="AZ101" s="3" t="s">
        <v>227</v>
      </c>
    </row>
    <row r="102" spans="1:52" ht="30" customHeight="1" x14ac:dyDescent="0.3">
      <c r="A102" s="22"/>
      <c r="B102" s="22"/>
      <c r="C102" s="22"/>
      <c r="D102" s="22"/>
      <c r="E102" s="24"/>
      <c r="F102" s="27"/>
      <c r="G102" s="24"/>
      <c r="H102" s="27"/>
      <c r="I102" s="24"/>
      <c r="J102" s="27"/>
      <c r="K102" s="24"/>
      <c r="L102" s="27"/>
      <c r="M102" s="22"/>
    </row>
    <row r="103" spans="1:52" ht="30" customHeight="1" x14ac:dyDescent="0.3">
      <c r="A103" s="18" t="s">
        <v>57</v>
      </c>
      <c r="B103" s="19"/>
      <c r="C103" s="19"/>
      <c r="D103" s="19"/>
      <c r="E103" s="23"/>
      <c r="F103" s="26"/>
      <c r="G103" s="23"/>
      <c r="H103" s="26"/>
      <c r="I103" s="23"/>
      <c r="J103" s="26"/>
      <c r="K103" s="23"/>
      <c r="L103" s="26"/>
      <c r="M103" s="20"/>
      <c r="N103" s="3" t="s">
        <v>26</v>
      </c>
    </row>
    <row r="104" spans="1:52" ht="30" customHeight="1" x14ac:dyDescent="0.3">
      <c r="A104" s="21" t="s">
        <v>266</v>
      </c>
      <c r="B104" s="21" t="s">
        <v>227</v>
      </c>
      <c r="C104" s="21" t="s">
        <v>233</v>
      </c>
      <c r="D104" s="22">
        <v>7.000000000000001E-3</v>
      </c>
      <c r="E104" s="24">
        <f>단가대비표!O37</f>
        <v>0</v>
      </c>
      <c r="F104" s="27">
        <f>TRUNC(E104*D104,1)</f>
        <v>0</v>
      </c>
      <c r="G104" s="24">
        <f>단가대비표!P37</f>
        <v>212562</v>
      </c>
      <c r="H104" s="27">
        <f>TRUNC(G104*D104,1)</f>
        <v>1487.9</v>
      </c>
      <c r="I104" s="24">
        <f>단가대비표!V37</f>
        <v>0</v>
      </c>
      <c r="J104" s="27">
        <f>TRUNC(I104*D104,1)</f>
        <v>0</v>
      </c>
      <c r="K104" s="24">
        <f t="shared" ref="K104:L106" si="16">TRUNC(E104+G104+I104,1)</f>
        <v>212562</v>
      </c>
      <c r="L104" s="27">
        <f t="shared" si="16"/>
        <v>1487.9</v>
      </c>
      <c r="M104" s="21" t="s">
        <v>227</v>
      </c>
      <c r="N104" s="3" t="s">
        <v>26</v>
      </c>
      <c r="O104" s="3" t="s">
        <v>215</v>
      </c>
      <c r="P104" s="3" t="s">
        <v>237</v>
      </c>
      <c r="Q104" s="3" t="s">
        <v>237</v>
      </c>
      <c r="R104" s="3" t="s">
        <v>228</v>
      </c>
      <c r="V104" s="2">
        <v>1</v>
      </c>
      <c r="AV104" s="3" t="s">
        <v>227</v>
      </c>
      <c r="AW104" s="3" t="s">
        <v>141</v>
      </c>
      <c r="AX104" s="3" t="s">
        <v>227</v>
      </c>
      <c r="AY104" s="3" t="s">
        <v>227</v>
      </c>
      <c r="AZ104" s="3" t="s">
        <v>227</v>
      </c>
    </row>
    <row r="105" spans="1:52" ht="30" customHeight="1" x14ac:dyDescent="0.3">
      <c r="A105" s="21" t="s">
        <v>341</v>
      </c>
      <c r="B105" s="21" t="s">
        <v>227</v>
      </c>
      <c r="C105" s="21" t="s">
        <v>233</v>
      </c>
      <c r="D105" s="22">
        <v>3.0000000000000001E-3</v>
      </c>
      <c r="E105" s="24">
        <f>단가대비표!O31</f>
        <v>0</v>
      </c>
      <c r="F105" s="27">
        <f>TRUNC(E105*D105,1)</f>
        <v>0</v>
      </c>
      <c r="G105" s="24">
        <f>단가대비표!P31</f>
        <v>165545</v>
      </c>
      <c r="H105" s="27">
        <f>TRUNC(G105*D105,1)</f>
        <v>496.6</v>
      </c>
      <c r="I105" s="24">
        <f>단가대비표!V31</f>
        <v>0</v>
      </c>
      <c r="J105" s="27">
        <f>TRUNC(I105*D105,1)</f>
        <v>0</v>
      </c>
      <c r="K105" s="24">
        <f t="shared" si="16"/>
        <v>165545</v>
      </c>
      <c r="L105" s="27">
        <f t="shared" si="16"/>
        <v>496.6</v>
      </c>
      <c r="M105" s="21" t="s">
        <v>227</v>
      </c>
      <c r="N105" s="3" t="s">
        <v>26</v>
      </c>
      <c r="O105" s="3" t="s">
        <v>207</v>
      </c>
      <c r="P105" s="3" t="s">
        <v>237</v>
      </c>
      <c r="Q105" s="3" t="s">
        <v>237</v>
      </c>
      <c r="R105" s="3" t="s">
        <v>228</v>
      </c>
      <c r="V105" s="2">
        <v>1</v>
      </c>
      <c r="AV105" s="3" t="s">
        <v>227</v>
      </c>
      <c r="AW105" s="3" t="s">
        <v>623</v>
      </c>
      <c r="AX105" s="3" t="s">
        <v>227</v>
      </c>
      <c r="AY105" s="3" t="s">
        <v>227</v>
      </c>
      <c r="AZ105" s="3" t="s">
        <v>227</v>
      </c>
    </row>
    <row r="106" spans="1:52" ht="30" customHeight="1" x14ac:dyDescent="0.3">
      <c r="A106" s="21" t="s">
        <v>706</v>
      </c>
      <c r="B106" s="21" t="s">
        <v>417</v>
      </c>
      <c r="C106" s="21" t="s">
        <v>269</v>
      </c>
      <c r="D106" s="22">
        <v>1</v>
      </c>
      <c r="E106" s="24">
        <v>0</v>
      </c>
      <c r="F106" s="27">
        <f>TRUNC(E106*D106,1)</f>
        <v>0</v>
      </c>
      <c r="G106" s="24">
        <v>0</v>
      </c>
      <c r="H106" s="27">
        <f>TRUNC(G106*D106,1)</f>
        <v>0</v>
      </c>
      <c r="I106" s="24">
        <f>TRUNC(SUMIF(V104:V106,RIGHTB(O106,1),H104:H106)*U106,2)</f>
        <v>119.07</v>
      </c>
      <c r="J106" s="27">
        <f>TRUNC(I106*D106,1)</f>
        <v>119</v>
      </c>
      <c r="K106" s="24">
        <f t="shared" si="16"/>
        <v>119</v>
      </c>
      <c r="L106" s="27">
        <f t="shared" si="16"/>
        <v>119</v>
      </c>
      <c r="M106" s="21" t="s">
        <v>227</v>
      </c>
      <c r="N106" s="3" t="s">
        <v>26</v>
      </c>
      <c r="O106" s="3" t="s">
        <v>16</v>
      </c>
      <c r="P106" s="3" t="s">
        <v>237</v>
      </c>
      <c r="Q106" s="3" t="s">
        <v>237</v>
      </c>
      <c r="R106" s="3" t="s">
        <v>237</v>
      </c>
      <c r="S106" s="2">
        <v>1</v>
      </c>
      <c r="T106" s="2">
        <v>2</v>
      </c>
      <c r="U106" s="2">
        <v>0.06</v>
      </c>
      <c r="AV106" s="3" t="s">
        <v>227</v>
      </c>
      <c r="AW106" s="3" t="s">
        <v>104</v>
      </c>
      <c r="AX106" s="3" t="s">
        <v>227</v>
      </c>
      <c r="AY106" s="3" t="s">
        <v>227</v>
      </c>
      <c r="AZ106" s="3" t="s">
        <v>227</v>
      </c>
    </row>
    <row r="107" spans="1:52" ht="30" customHeight="1" x14ac:dyDescent="0.3">
      <c r="A107" s="21" t="s">
        <v>562</v>
      </c>
      <c r="B107" s="21" t="s">
        <v>227</v>
      </c>
      <c r="C107" s="21" t="s">
        <v>227</v>
      </c>
      <c r="D107" s="22"/>
      <c r="E107" s="24"/>
      <c r="F107" s="27">
        <f>TRUNC(SUMIF(N104:N106,N103,F104:F106),0)</f>
        <v>0</v>
      </c>
      <c r="G107" s="24"/>
      <c r="H107" s="27">
        <f>TRUNC(SUMIF(N104:N106,N103,H104:H106),0)</f>
        <v>1984</v>
      </c>
      <c r="I107" s="24"/>
      <c r="J107" s="27">
        <f>TRUNC(SUMIF(N104:N106,N103,J104:J106),0)</f>
        <v>119</v>
      </c>
      <c r="K107" s="24"/>
      <c r="L107" s="27">
        <f>F107+H107+J107</f>
        <v>2103</v>
      </c>
      <c r="M107" s="21" t="s">
        <v>227</v>
      </c>
      <c r="N107" s="3" t="s">
        <v>412</v>
      </c>
      <c r="O107" s="3" t="s">
        <v>412</v>
      </c>
      <c r="P107" s="3" t="s">
        <v>227</v>
      </c>
      <c r="Q107" s="3" t="s">
        <v>227</v>
      </c>
      <c r="R107" s="3" t="s">
        <v>227</v>
      </c>
      <c r="AV107" s="3" t="s">
        <v>227</v>
      </c>
      <c r="AW107" s="3" t="s">
        <v>227</v>
      </c>
      <c r="AX107" s="3" t="s">
        <v>227</v>
      </c>
      <c r="AY107" s="3" t="s">
        <v>227</v>
      </c>
      <c r="AZ107" s="3" t="s">
        <v>227</v>
      </c>
    </row>
    <row r="108" spans="1:52" ht="30" customHeight="1" x14ac:dyDescent="0.3">
      <c r="A108" s="22"/>
      <c r="B108" s="22"/>
      <c r="C108" s="22"/>
      <c r="D108" s="22"/>
      <c r="E108" s="24"/>
      <c r="F108" s="27"/>
      <c r="G108" s="24"/>
      <c r="H108" s="27"/>
      <c r="I108" s="24"/>
      <c r="J108" s="27"/>
      <c r="K108" s="24"/>
      <c r="L108" s="27"/>
      <c r="M108" s="22"/>
    </row>
    <row r="109" spans="1:52" ht="30" customHeight="1" x14ac:dyDescent="0.3">
      <c r="A109" s="18" t="s">
        <v>63</v>
      </c>
      <c r="B109" s="19"/>
      <c r="C109" s="19"/>
      <c r="D109" s="19"/>
      <c r="E109" s="23"/>
      <c r="F109" s="26"/>
      <c r="G109" s="23"/>
      <c r="H109" s="26"/>
      <c r="I109" s="23"/>
      <c r="J109" s="26"/>
      <c r="K109" s="23"/>
      <c r="L109" s="26"/>
      <c r="M109" s="20"/>
      <c r="N109" s="3" t="s">
        <v>44</v>
      </c>
    </row>
    <row r="110" spans="1:52" ht="30" customHeight="1" x14ac:dyDescent="0.3">
      <c r="A110" s="21" t="s">
        <v>266</v>
      </c>
      <c r="B110" s="21" t="s">
        <v>227</v>
      </c>
      <c r="C110" s="21" t="s">
        <v>233</v>
      </c>
      <c r="D110" s="22">
        <v>7.000000000000001E-3</v>
      </c>
      <c r="E110" s="24">
        <f>단가대비표!O37</f>
        <v>0</v>
      </c>
      <c r="F110" s="27">
        <f>TRUNC(E110*D110,1)</f>
        <v>0</v>
      </c>
      <c r="G110" s="24">
        <f>단가대비표!P37</f>
        <v>212562</v>
      </c>
      <c r="H110" s="27">
        <f>TRUNC(G110*D110,1)</f>
        <v>1487.9</v>
      </c>
      <c r="I110" s="24">
        <f>단가대비표!V37</f>
        <v>0</v>
      </c>
      <c r="J110" s="27">
        <f>TRUNC(I110*D110,1)</f>
        <v>0</v>
      </c>
      <c r="K110" s="24">
        <f t="shared" ref="K110:L112" si="17">TRUNC(E110+G110+I110,1)</f>
        <v>212562</v>
      </c>
      <c r="L110" s="27">
        <f t="shared" si="17"/>
        <v>1487.9</v>
      </c>
      <c r="M110" s="21" t="s">
        <v>227</v>
      </c>
      <c r="N110" s="3" t="s">
        <v>44</v>
      </c>
      <c r="O110" s="3" t="s">
        <v>215</v>
      </c>
      <c r="P110" s="3" t="s">
        <v>237</v>
      </c>
      <c r="Q110" s="3" t="s">
        <v>237</v>
      </c>
      <c r="R110" s="3" t="s">
        <v>228</v>
      </c>
      <c r="V110" s="2">
        <v>1</v>
      </c>
      <c r="AV110" s="3" t="s">
        <v>227</v>
      </c>
      <c r="AW110" s="3" t="s">
        <v>156</v>
      </c>
      <c r="AX110" s="3" t="s">
        <v>227</v>
      </c>
      <c r="AY110" s="3" t="s">
        <v>227</v>
      </c>
      <c r="AZ110" s="3" t="s">
        <v>227</v>
      </c>
    </row>
    <row r="111" spans="1:52" ht="30" customHeight="1" x14ac:dyDescent="0.3">
      <c r="A111" s="21" t="s">
        <v>341</v>
      </c>
      <c r="B111" s="21" t="s">
        <v>227</v>
      </c>
      <c r="C111" s="21" t="s">
        <v>233</v>
      </c>
      <c r="D111" s="22">
        <v>3.0000000000000001E-3</v>
      </c>
      <c r="E111" s="24">
        <f>단가대비표!O31</f>
        <v>0</v>
      </c>
      <c r="F111" s="27">
        <f>TRUNC(E111*D111,1)</f>
        <v>0</v>
      </c>
      <c r="G111" s="24">
        <f>단가대비표!P31</f>
        <v>165545</v>
      </c>
      <c r="H111" s="27">
        <f>TRUNC(G111*D111,1)</f>
        <v>496.6</v>
      </c>
      <c r="I111" s="24">
        <f>단가대비표!V31</f>
        <v>0</v>
      </c>
      <c r="J111" s="27">
        <f>TRUNC(I111*D111,1)</f>
        <v>0</v>
      </c>
      <c r="K111" s="24">
        <f t="shared" si="17"/>
        <v>165545</v>
      </c>
      <c r="L111" s="27">
        <f t="shared" si="17"/>
        <v>496.6</v>
      </c>
      <c r="M111" s="21" t="s">
        <v>227</v>
      </c>
      <c r="N111" s="3" t="s">
        <v>44</v>
      </c>
      <c r="O111" s="3" t="s">
        <v>207</v>
      </c>
      <c r="P111" s="3" t="s">
        <v>237</v>
      </c>
      <c r="Q111" s="3" t="s">
        <v>237</v>
      </c>
      <c r="R111" s="3" t="s">
        <v>228</v>
      </c>
      <c r="V111" s="2">
        <v>1</v>
      </c>
      <c r="AV111" s="3" t="s">
        <v>227</v>
      </c>
      <c r="AW111" s="3" t="s">
        <v>170</v>
      </c>
      <c r="AX111" s="3" t="s">
        <v>227</v>
      </c>
      <c r="AY111" s="3" t="s">
        <v>227</v>
      </c>
      <c r="AZ111" s="3" t="s">
        <v>227</v>
      </c>
    </row>
    <row r="112" spans="1:52" ht="30" customHeight="1" x14ac:dyDescent="0.3">
      <c r="A112" s="21" t="s">
        <v>706</v>
      </c>
      <c r="B112" s="21" t="s">
        <v>417</v>
      </c>
      <c r="C112" s="21" t="s">
        <v>269</v>
      </c>
      <c r="D112" s="22">
        <v>1</v>
      </c>
      <c r="E112" s="24">
        <v>0</v>
      </c>
      <c r="F112" s="27">
        <f>TRUNC(E112*D112,1)</f>
        <v>0</v>
      </c>
      <c r="G112" s="24">
        <v>0</v>
      </c>
      <c r="H112" s="27">
        <f>TRUNC(G112*D112,1)</f>
        <v>0</v>
      </c>
      <c r="I112" s="24">
        <f>TRUNC(SUMIF(V110:V112,RIGHTB(O112,1),H110:H112)*U112,2)</f>
        <v>119.07</v>
      </c>
      <c r="J112" s="27">
        <f>TRUNC(I112*D112,1)</f>
        <v>119</v>
      </c>
      <c r="K112" s="24">
        <f t="shared" si="17"/>
        <v>119</v>
      </c>
      <c r="L112" s="27">
        <f t="shared" si="17"/>
        <v>119</v>
      </c>
      <c r="M112" s="21" t="s">
        <v>227</v>
      </c>
      <c r="N112" s="3" t="s">
        <v>44</v>
      </c>
      <c r="O112" s="3" t="s">
        <v>16</v>
      </c>
      <c r="P112" s="3" t="s">
        <v>237</v>
      </c>
      <c r="Q112" s="3" t="s">
        <v>237</v>
      </c>
      <c r="R112" s="3" t="s">
        <v>237</v>
      </c>
      <c r="S112" s="2">
        <v>1</v>
      </c>
      <c r="T112" s="2">
        <v>2</v>
      </c>
      <c r="U112" s="2">
        <v>0.06</v>
      </c>
      <c r="AV112" s="3" t="s">
        <v>227</v>
      </c>
      <c r="AW112" s="3" t="s">
        <v>105</v>
      </c>
      <c r="AX112" s="3" t="s">
        <v>227</v>
      </c>
      <c r="AY112" s="3" t="s">
        <v>227</v>
      </c>
      <c r="AZ112" s="3" t="s">
        <v>227</v>
      </c>
    </row>
    <row r="113" spans="1:52" ht="30" customHeight="1" x14ac:dyDescent="0.3">
      <c r="A113" s="21" t="s">
        <v>562</v>
      </c>
      <c r="B113" s="21" t="s">
        <v>227</v>
      </c>
      <c r="C113" s="21" t="s">
        <v>227</v>
      </c>
      <c r="D113" s="22"/>
      <c r="E113" s="24"/>
      <c r="F113" s="27">
        <f>TRUNC(SUMIF(N110:N112,N109,F110:F112),0)</f>
        <v>0</v>
      </c>
      <c r="G113" s="24"/>
      <c r="H113" s="27">
        <f>TRUNC(SUMIF(N110:N112,N109,H110:H112),0)</f>
        <v>1984</v>
      </c>
      <c r="I113" s="24"/>
      <c r="J113" s="27">
        <f>TRUNC(SUMIF(N110:N112,N109,J110:J112),0)</f>
        <v>119</v>
      </c>
      <c r="K113" s="24"/>
      <c r="L113" s="27">
        <f>F113+H113+J113</f>
        <v>2103</v>
      </c>
      <c r="M113" s="21" t="s">
        <v>227</v>
      </c>
      <c r="N113" s="3" t="s">
        <v>412</v>
      </c>
      <c r="O113" s="3" t="s">
        <v>412</v>
      </c>
      <c r="P113" s="3" t="s">
        <v>227</v>
      </c>
      <c r="Q113" s="3" t="s">
        <v>227</v>
      </c>
      <c r="R113" s="3" t="s">
        <v>227</v>
      </c>
      <c r="AV113" s="3" t="s">
        <v>227</v>
      </c>
      <c r="AW113" s="3" t="s">
        <v>227</v>
      </c>
      <c r="AX113" s="3" t="s">
        <v>227</v>
      </c>
      <c r="AY113" s="3" t="s">
        <v>227</v>
      </c>
      <c r="AZ113" s="3" t="s">
        <v>227</v>
      </c>
    </row>
    <row r="114" spans="1:52" ht="30" customHeight="1" x14ac:dyDescent="0.3">
      <c r="A114" s="22"/>
      <c r="B114" s="22"/>
      <c r="C114" s="22"/>
      <c r="D114" s="22"/>
      <c r="E114" s="24"/>
      <c r="F114" s="27"/>
      <c r="G114" s="24"/>
      <c r="H114" s="27"/>
      <c r="I114" s="24"/>
      <c r="J114" s="27"/>
      <c r="K114" s="24"/>
      <c r="L114" s="27"/>
      <c r="M114" s="22"/>
    </row>
    <row r="115" spans="1:52" ht="30" customHeight="1" x14ac:dyDescent="0.3">
      <c r="A115" s="18" t="s">
        <v>208</v>
      </c>
      <c r="B115" s="19"/>
      <c r="C115" s="19"/>
      <c r="D115" s="19"/>
      <c r="E115" s="23"/>
      <c r="F115" s="26"/>
      <c r="G115" s="23"/>
      <c r="H115" s="26"/>
      <c r="I115" s="23"/>
      <c r="J115" s="26"/>
      <c r="K115" s="23"/>
      <c r="L115" s="26"/>
      <c r="M115" s="20"/>
      <c r="N115" s="3" t="s">
        <v>42</v>
      </c>
    </row>
    <row r="116" spans="1:52" ht="30" customHeight="1" x14ac:dyDescent="0.3">
      <c r="A116" s="21" t="s">
        <v>266</v>
      </c>
      <c r="B116" s="21" t="s">
        <v>227</v>
      </c>
      <c r="C116" s="21" t="s">
        <v>233</v>
      </c>
      <c r="D116" s="22">
        <v>4.1000000000000002E-2</v>
      </c>
      <c r="E116" s="24">
        <f>단가대비표!O37</f>
        <v>0</v>
      </c>
      <c r="F116" s="27">
        <f>TRUNC(E116*D116,1)</f>
        <v>0</v>
      </c>
      <c r="G116" s="24">
        <f>단가대비표!P37</f>
        <v>212562</v>
      </c>
      <c r="H116" s="27">
        <f>TRUNC(G116*D116,1)</f>
        <v>8715</v>
      </c>
      <c r="I116" s="24">
        <f>단가대비표!V37</f>
        <v>0</v>
      </c>
      <c r="J116" s="27">
        <f>TRUNC(I116*D116,1)</f>
        <v>0</v>
      </c>
      <c r="K116" s="24">
        <f t="shared" ref="K116:L118" si="18">TRUNC(E116+G116+I116,1)</f>
        <v>212562</v>
      </c>
      <c r="L116" s="27">
        <f t="shared" si="18"/>
        <v>8715</v>
      </c>
      <c r="M116" s="21" t="s">
        <v>227</v>
      </c>
      <c r="N116" s="3" t="s">
        <v>42</v>
      </c>
      <c r="O116" s="3" t="s">
        <v>215</v>
      </c>
      <c r="P116" s="3" t="s">
        <v>237</v>
      </c>
      <c r="Q116" s="3" t="s">
        <v>237</v>
      </c>
      <c r="R116" s="3" t="s">
        <v>228</v>
      </c>
      <c r="V116" s="2">
        <v>1</v>
      </c>
      <c r="AV116" s="3" t="s">
        <v>227</v>
      </c>
      <c r="AW116" s="3" t="s">
        <v>168</v>
      </c>
      <c r="AX116" s="3" t="s">
        <v>227</v>
      </c>
      <c r="AY116" s="3" t="s">
        <v>227</v>
      </c>
      <c r="AZ116" s="3" t="s">
        <v>227</v>
      </c>
    </row>
    <row r="117" spans="1:52" ht="30" customHeight="1" x14ac:dyDescent="0.3">
      <c r="A117" s="21" t="s">
        <v>341</v>
      </c>
      <c r="B117" s="21" t="s">
        <v>227</v>
      </c>
      <c r="C117" s="21" t="s">
        <v>233</v>
      </c>
      <c r="D117" s="22">
        <v>1.7000000000000001E-2</v>
      </c>
      <c r="E117" s="24">
        <f>단가대비표!O31</f>
        <v>0</v>
      </c>
      <c r="F117" s="27">
        <f>TRUNC(E117*D117,1)</f>
        <v>0</v>
      </c>
      <c r="G117" s="24">
        <f>단가대비표!P31</f>
        <v>165545</v>
      </c>
      <c r="H117" s="27">
        <f>TRUNC(G117*D117,1)</f>
        <v>2814.2</v>
      </c>
      <c r="I117" s="24">
        <f>단가대비표!V31</f>
        <v>0</v>
      </c>
      <c r="J117" s="27">
        <f>TRUNC(I117*D117,1)</f>
        <v>0</v>
      </c>
      <c r="K117" s="24">
        <f t="shared" si="18"/>
        <v>165545</v>
      </c>
      <c r="L117" s="27">
        <f t="shared" si="18"/>
        <v>2814.2</v>
      </c>
      <c r="M117" s="21" t="s">
        <v>227</v>
      </c>
      <c r="N117" s="3" t="s">
        <v>42</v>
      </c>
      <c r="O117" s="3" t="s">
        <v>207</v>
      </c>
      <c r="P117" s="3" t="s">
        <v>237</v>
      </c>
      <c r="Q117" s="3" t="s">
        <v>237</v>
      </c>
      <c r="R117" s="3" t="s">
        <v>228</v>
      </c>
      <c r="V117" s="2">
        <v>1</v>
      </c>
      <c r="AV117" s="3" t="s">
        <v>227</v>
      </c>
      <c r="AW117" s="3" t="s">
        <v>169</v>
      </c>
      <c r="AX117" s="3" t="s">
        <v>227</v>
      </c>
      <c r="AY117" s="3" t="s">
        <v>227</v>
      </c>
      <c r="AZ117" s="3" t="s">
        <v>227</v>
      </c>
    </row>
    <row r="118" spans="1:52" ht="30" customHeight="1" x14ac:dyDescent="0.3">
      <c r="A118" s="21" t="s">
        <v>706</v>
      </c>
      <c r="B118" s="21" t="s">
        <v>417</v>
      </c>
      <c r="C118" s="21" t="s">
        <v>269</v>
      </c>
      <c r="D118" s="22">
        <v>1</v>
      </c>
      <c r="E118" s="24">
        <v>0</v>
      </c>
      <c r="F118" s="27">
        <f>TRUNC(E118*D118,1)</f>
        <v>0</v>
      </c>
      <c r="G118" s="24">
        <v>0</v>
      </c>
      <c r="H118" s="27">
        <f>TRUNC(G118*D118,1)</f>
        <v>0</v>
      </c>
      <c r="I118" s="24">
        <f>TRUNC(SUMIF(V116:V118,RIGHTB(O118,1),H116:H118)*U118,2)</f>
        <v>691.75</v>
      </c>
      <c r="J118" s="27">
        <f>TRUNC(I118*D118,1)</f>
        <v>691.7</v>
      </c>
      <c r="K118" s="24">
        <f t="shared" si="18"/>
        <v>691.7</v>
      </c>
      <c r="L118" s="27">
        <f t="shared" si="18"/>
        <v>691.7</v>
      </c>
      <c r="M118" s="21" t="s">
        <v>227</v>
      </c>
      <c r="N118" s="3" t="s">
        <v>42</v>
      </c>
      <c r="O118" s="3" t="s">
        <v>16</v>
      </c>
      <c r="P118" s="3" t="s">
        <v>237</v>
      </c>
      <c r="Q118" s="3" t="s">
        <v>237</v>
      </c>
      <c r="R118" s="3" t="s">
        <v>237</v>
      </c>
      <c r="S118" s="2">
        <v>1</v>
      </c>
      <c r="T118" s="2">
        <v>2</v>
      </c>
      <c r="U118" s="2">
        <v>0.06</v>
      </c>
      <c r="AV118" s="3" t="s">
        <v>227</v>
      </c>
      <c r="AW118" s="3" t="s">
        <v>114</v>
      </c>
      <c r="AX118" s="3" t="s">
        <v>227</v>
      </c>
      <c r="AY118" s="3" t="s">
        <v>227</v>
      </c>
      <c r="AZ118" s="3" t="s">
        <v>227</v>
      </c>
    </row>
    <row r="119" spans="1:52" ht="30" customHeight="1" x14ac:dyDescent="0.3">
      <c r="A119" s="21" t="s">
        <v>562</v>
      </c>
      <c r="B119" s="21" t="s">
        <v>227</v>
      </c>
      <c r="C119" s="21" t="s">
        <v>227</v>
      </c>
      <c r="D119" s="22"/>
      <c r="E119" s="24"/>
      <c r="F119" s="27">
        <f>TRUNC(SUMIF(N116:N118,N115,F116:F118),0)</f>
        <v>0</v>
      </c>
      <c r="G119" s="24"/>
      <c r="H119" s="27">
        <f>TRUNC(SUMIF(N116:N118,N115,H116:H118),0)</f>
        <v>11529</v>
      </c>
      <c r="I119" s="24"/>
      <c r="J119" s="27">
        <f>TRUNC(SUMIF(N116:N118,N115,J116:J118),0)</f>
        <v>691</v>
      </c>
      <c r="K119" s="24"/>
      <c r="L119" s="27">
        <f>F119+H119+J119</f>
        <v>12220</v>
      </c>
      <c r="M119" s="21" t="s">
        <v>227</v>
      </c>
      <c r="N119" s="3" t="s">
        <v>412</v>
      </c>
      <c r="O119" s="3" t="s">
        <v>412</v>
      </c>
      <c r="P119" s="3" t="s">
        <v>227</v>
      </c>
      <c r="Q119" s="3" t="s">
        <v>227</v>
      </c>
      <c r="R119" s="3" t="s">
        <v>227</v>
      </c>
      <c r="AV119" s="3" t="s">
        <v>227</v>
      </c>
      <c r="AW119" s="3" t="s">
        <v>227</v>
      </c>
      <c r="AX119" s="3" t="s">
        <v>227</v>
      </c>
      <c r="AY119" s="3" t="s">
        <v>227</v>
      </c>
      <c r="AZ119" s="3" t="s">
        <v>227</v>
      </c>
    </row>
    <row r="120" spans="1:52" ht="30" customHeight="1" x14ac:dyDescent="0.3">
      <c r="A120" s="22"/>
      <c r="B120" s="22"/>
      <c r="C120" s="22"/>
      <c r="D120" s="22"/>
      <c r="E120" s="24"/>
      <c r="F120" s="27"/>
      <c r="G120" s="24"/>
      <c r="H120" s="27"/>
      <c r="I120" s="24"/>
      <c r="J120" s="27"/>
      <c r="K120" s="24"/>
      <c r="L120" s="27"/>
      <c r="M120" s="22"/>
    </row>
    <row r="121" spans="1:52" ht="30" customHeight="1" x14ac:dyDescent="0.3">
      <c r="A121" s="18" t="s">
        <v>574</v>
      </c>
      <c r="B121" s="19"/>
      <c r="C121" s="19"/>
      <c r="D121" s="19"/>
      <c r="E121" s="23"/>
      <c r="F121" s="26"/>
      <c r="G121" s="23"/>
      <c r="H121" s="26"/>
      <c r="I121" s="23"/>
      <c r="J121" s="26"/>
      <c r="K121" s="23"/>
      <c r="L121" s="26"/>
      <c r="M121" s="20"/>
      <c r="N121" s="3" t="s">
        <v>22</v>
      </c>
    </row>
    <row r="122" spans="1:52" ht="30" customHeight="1" x14ac:dyDescent="0.3">
      <c r="A122" s="21" t="s">
        <v>243</v>
      </c>
      <c r="B122" s="21" t="s">
        <v>227</v>
      </c>
      <c r="C122" s="21" t="s">
        <v>233</v>
      </c>
      <c r="D122" s="22">
        <v>0.03</v>
      </c>
      <c r="E122" s="24">
        <f>단가대비표!O43</f>
        <v>0</v>
      </c>
      <c r="F122" s="27">
        <f>TRUNC(E122*D122,1)</f>
        <v>0</v>
      </c>
      <c r="G122" s="24">
        <f>단가대비표!P43</f>
        <v>200603</v>
      </c>
      <c r="H122" s="27">
        <f>TRUNC(G122*D122,1)</f>
        <v>6018</v>
      </c>
      <c r="I122" s="24">
        <f>단가대비표!V43</f>
        <v>0</v>
      </c>
      <c r="J122" s="27">
        <f>TRUNC(I122*D122,1)</f>
        <v>0</v>
      </c>
      <c r="K122" s="24">
        <f>TRUNC(E122+G122+I122,1)</f>
        <v>200603</v>
      </c>
      <c r="L122" s="27">
        <f>TRUNC(F122+H122+J122,1)</f>
        <v>6018</v>
      </c>
      <c r="M122" s="21" t="s">
        <v>397</v>
      </c>
      <c r="N122" s="3" t="s">
        <v>227</v>
      </c>
      <c r="O122" s="3" t="s">
        <v>201</v>
      </c>
      <c r="P122" s="3" t="s">
        <v>237</v>
      </c>
      <c r="Q122" s="3" t="s">
        <v>237</v>
      </c>
      <c r="R122" s="3" t="s">
        <v>228</v>
      </c>
      <c r="V122" s="2">
        <v>1</v>
      </c>
      <c r="AV122" s="3" t="s">
        <v>227</v>
      </c>
      <c r="AW122" s="3" t="s">
        <v>171</v>
      </c>
      <c r="AX122" s="3" t="s">
        <v>227</v>
      </c>
      <c r="AY122" s="3" t="s">
        <v>268</v>
      </c>
      <c r="AZ122" s="3" t="s">
        <v>227</v>
      </c>
    </row>
    <row r="123" spans="1:52" ht="30" customHeight="1" x14ac:dyDescent="0.3">
      <c r="A123" s="21" t="s">
        <v>462</v>
      </c>
      <c r="B123" s="21" t="s">
        <v>683</v>
      </c>
      <c r="C123" s="21" t="s">
        <v>269</v>
      </c>
      <c r="D123" s="22">
        <v>1</v>
      </c>
      <c r="E123" s="24">
        <v>0</v>
      </c>
      <c r="F123" s="27">
        <f>TRUNC(E123*D123,1)</f>
        <v>0</v>
      </c>
      <c r="G123" s="24">
        <f>TRUNC(SUMIF(V122:V123,RIGHTB(O123,1),H122:H123)*U123,2)</f>
        <v>1805.4</v>
      </c>
      <c r="H123" s="27">
        <f>TRUNC(G123*D123,1)</f>
        <v>1805.4</v>
      </c>
      <c r="I123" s="24">
        <v>0</v>
      </c>
      <c r="J123" s="27">
        <f>TRUNC(I123*D123,1)</f>
        <v>0</v>
      </c>
      <c r="K123" s="24">
        <f>TRUNC(E123+G123+I123,1)</f>
        <v>1805.4</v>
      </c>
      <c r="L123" s="27">
        <f>TRUNC(F123+H123+J123,1)</f>
        <v>1805.4</v>
      </c>
      <c r="M123" s="21" t="s">
        <v>227</v>
      </c>
      <c r="N123" s="3" t="s">
        <v>22</v>
      </c>
      <c r="O123" s="3" t="s">
        <v>16</v>
      </c>
      <c r="P123" s="3" t="s">
        <v>237</v>
      </c>
      <c r="Q123" s="3" t="s">
        <v>237</v>
      </c>
      <c r="R123" s="3" t="s">
        <v>237</v>
      </c>
      <c r="S123" s="2">
        <v>1</v>
      </c>
      <c r="T123" s="2">
        <v>1</v>
      </c>
      <c r="U123" s="2">
        <v>0.3</v>
      </c>
      <c r="AV123" s="3" t="s">
        <v>227</v>
      </c>
      <c r="AW123" s="3" t="s">
        <v>118</v>
      </c>
      <c r="AX123" s="3" t="s">
        <v>227</v>
      </c>
      <c r="AY123" s="3" t="s">
        <v>227</v>
      </c>
      <c r="AZ123" s="3" t="s">
        <v>227</v>
      </c>
    </row>
    <row r="124" spans="1:52" ht="30" customHeight="1" x14ac:dyDescent="0.3">
      <c r="A124" s="21" t="s">
        <v>562</v>
      </c>
      <c r="B124" s="21" t="s">
        <v>227</v>
      </c>
      <c r="C124" s="21" t="s">
        <v>227</v>
      </c>
      <c r="D124" s="22"/>
      <c r="E124" s="24"/>
      <c r="F124" s="27">
        <f>TRUNC(SUMIF(N122:N123,N121,F122:F123),0)</f>
        <v>0</v>
      </c>
      <c r="G124" s="24"/>
      <c r="H124" s="27">
        <f>TRUNC(SUMIF(N122:N123,N121,H122:H123),0)</f>
        <v>1805</v>
      </c>
      <c r="I124" s="24"/>
      <c r="J124" s="27">
        <f>TRUNC(SUMIF(N122:N123,N121,J122:J123),0)</f>
        <v>0</v>
      </c>
      <c r="K124" s="24"/>
      <c r="L124" s="27">
        <f>F124+H124+J124</f>
        <v>1805</v>
      </c>
      <c r="M124" s="21" t="s">
        <v>227</v>
      </c>
      <c r="N124" s="3" t="s">
        <v>412</v>
      </c>
      <c r="O124" s="3" t="s">
        <v>412</v>
      </c>
      <c r="P124" s="3" t="s">
        <v>227</v>
      </c>
      <c r="Q124" s="3" t="s">
        <v>227</v>
      </c>
      <c r="R124" s="3" t="s">
        <v>227</v>
      </c>
      <c r="AV124" s="3" t="s">
        <v>227</v>
      </c>
      <c r="AW124" s="3" t="s">
        <v>227</v>
      </c>
      <c r="AX124" s="3" t="s">
        <v>227</v>
      </c>
      <c r="AY124" s="3" t="s">
        <v>227</v>
      </c>
      <c r="AZ124" s="3" t="s">
        <v>227</v>
      </c>
    </row>
    <row r="125" spans="1:52" ht="30" customHeight="1" x14ac:dyDescent="0.3">
      <c r="A125" s="22"/>
      <c r="B125" s="22"/>
      <c r="C125" s="22"/>
      <c r="D125" s="22"/>
      <c r="E125" s="24"/>
      <c r="F125" s="27"/>
      <c r="G125" s="24"/>
      <c r="H125" s="27"/>
      <c r="I125" s="24"/>
      <c r="J125" s="27"/>
      <c r="K125" s="24"/>
      <c r="L125" s="27"/>
      <c r="M125" s="22"/>
    </row>
    <row r="126" spans="1:52" ht="30" customHeight="1" x14ac:dyDescent="0.3">
      <c r="A126" s="18" t="s">
        <v>572</v>
      </c>
      <c r="B126" s="19"/>
      <c r="C126" s="19"/>
      <c r="D126" s="19"/>
      <c r="E126" s="23"/>
      <c r="F126" s="26"/>
      <c r="G126" s="23"/>
      <c r="H126" s="26"/>
      <c r="I126" s="23"/>
      <c r="J126" s="26"/>
      <c r="K126" s="23"/>
      <c r="L126" s="26"/>
      <c r="M126" s="20"/>
      <c r="N126" s="3" t="s">
        <v>40</v>
      </c>
    </row>
    <row r="127" spans="1:52" ht="30" customHeight="1" x14ac:dyDescent="0.3">
      <c r="A127" s="21" t="s">
        <v>341</v>
      </c>
      <c r="B127" s="21" t="s">
        <v>227</v>
      </c>
      <c r="C127" s="21" t="s">
        <v>233</v>
      </c>
      <c r="D127" s="22">
        <v>1.7999999999999999E-2</v>
      </c>
      <c r="E127" s="24">
        <f>단가대비표!O31</f>
        <v>0</v>
      </c>
      <c r="F127" s="27">
        <f>TRUNC(E127*D127,1)</f>
        <v>0</v>
      </c>
      <c r="G127" s="24">
        <f>단가대비표!P31</f>
        <v>165545</v>
      </c>
      <c r="H127" s="27">
        <f>TRUNC(G127*D127,1)</f>
        <v>2979.8</v>
      </c>
      <c r="I127" s="24">
        <f>단가대비표!V31</f>
        <v>0</v>
      </c>
      <c r="J127" s="27">
        <f>TRUNC(I127*D127,1)</f>
        <v>0</v>
      </c>
      <c r="K127" s="24">
        <f>TRUNC(E127+G127+I127,1)</f>
        <v>165545</v>
      </c>
      <c r="L127" s="27">
        <f>TRUNC(F127+H127+J127,1)</f>
        <v>2979.8</v>
      </c>
      <c r="M127" s="21" t="s">
        <v>227</v>
      </c>
      <c r="N127" s="3" t="s">
        <v>40</v>
      </c>
      <c r="O127" s="3" t="s">
        <v>207</v>
      </c>
      <c r="P127" s="3" t="s">
        <v>237</v>
      </c>
      <c r="Q127" s="3" t="s">
        <v>237</v>
      </c>
      <c r="R127" s="3" t="s">
        <v>228</v>
      </c>
      <c r="AV127" s="3" t="s">
        <v>227</v>
      </c>
      <c r="AW127" s="3" t="s">
        <v>160</v>
      </c>
      <c r="AX127" s="3" t="s">
        <v>227</v>
      </c>
      <c r="AY127" s="3" t="s">
        <v>227</v>
      </c>
      <c r="AZ127" s="3" t="s">
        <v>227</v>
      </c>
    </row>
    <row r="128" spans="1:52" ht="30" customHeight="1" x14ac:dyDescent="0.3">
      <c r="A128" s="21" t="s">
        <v>649</v>
      </c>
      <c r="B128" s="21" t="s">
        <v>446</v>
      </c>
      <c r="C128" s="21" t="s">
        <v>241</v>
      </c>
      <c r="D128" s="22">
        <v>0.1</v>
      </c>
      <c r="E128" s="24">
        <f>일위대가목록!E47</f>
        <v>0</v>
      </c>
      <c r="F128" s="27">
        <f>TRUNC(E128*D128,1)</f>
        <v>0</v>
      </c>
      <c r="G128" s="24">
        <f>일위대가목록!F47</f>
        <v>0</v>
      </c>
      <c r="H128" s="27">
        <f>TRUNC(G128*D128,1)</f>
        <v>0</v>
      </c>
      <c r="I128" s="24">
        <f>일위대가목록!G47</f>
        <v>310</v>
      </c>
      <c r="J128" s="27">
        <f>TRUNC(I128*D128,1)</f>
        <v>31</v>
      </c>
      <c r="K128" s="24">
        <f>TRUNC(E128+G128+I128,1)</f>
        <v>310</v>
      </c>
      <c r="L128" s="27">
        <f>TRUNC(F128+H128+J128,1)</f>
        <v>31</v>
      </c>
      <c r="M128" s="21" t="s">
        <v>436</v>
      </c>
      <c r="N128" s="3" t="s">
        <v>40</v>
      </c>
      <c r="O128" s="3" t="s">
        <v>58</v>
      </c>
      <c r="P128" s="3" t="s">
        <v>228</v>
      </c>
      <c r="Q128" s="3" t="s">
        <v>237</v>
      </c>
      <c r="R128" s="3" t="s">
        <v>237</v>
      </c>
      <c r="AV128" s="3" t="s">
        <v>227</v>
      </c>
      <c r="AW128" s="3" t="s">
        <v>157</v>
      </c>
      <c r="AX128" s="3" t="s">
        <v>227</v>
      </c>
      <c r="AY128" s="3" t="s">
        <v>227</v>
      </c>
      <c r="AZ128" s="3" t="s">
        <v>227</v>
      </c>
    </row>
    <row r="129" spans="1:52" ht="30" customHeight="1" x14ac:dyDescent="0.3">
      <c r="A129" s="21" t="s">
        <v>562</v>
      </c>
      <c r="B129" s="21" t="s">
        <v>227</v>
      </c>
      <c r="C129" s="21" t="s">
        <v>227</v>
      </c>
      <c r="D129" s="22"/>
      <c r="E129" s="24"/>
      <c r="F129" s="27">
        <f>TRUNC(SUMIF(N127:N128,N126,F127:F128),0)</f>
        <v>0</v>
      </c>
      <c r="G129" s="24"/>
      <c r="H129" s="27">
        <f>TRUNC(SUMIF(N127:N128,N126,H127:H128),0)</f>
        <v>2979</v>
      </c>
      <c r="I129" s="24"/>
      <c r="J129" s="27">
        <f>TRUNC(SUMIF(N127:N128,N126,J127:J128),0)</f>
        <v>31</v>
      </c>
      <c r="K129" s="24"/>
      <c r="L129" s="27">
        <f>F129+H129+J129</f>
        <v>3010</v>
      </c>
      <c r="M129" s="21" t="s">
        <v>227</v>
      </c>
      <c r="N129" s="3" t="s">
        <v>412</v>
      </c>
      <c r="O129" s="3" t="s">
        <v>412</v>
      </c>
      <c r="P129" s="3" t="s">
        <v>227</v>
      </c>
      <c r="Q129" s="3" t="s">
        <v>227</v>
      </c>
      <c r="R129" s="3" t="s">
        <v>227</v>
      </c>
      <c r="AV129" s="3" t="s">
        <v>227</v>
      </c>
      <c r="AW129" s="3" t="s">
        <v>227</v>
      </c>
      <c r="AX129" s="3" t="s">
        <v>227</v>
      </c>
      <c r="AY129" s="3" t="s">
        <v>227</v>
      </c>
      <c r="AZ129" s="3" t="s">
        <v>227</v>
      </c>
    </row>
    <row r="130" spans="1:52" ht="30" customHeight="1" x14ac:dyDescent="0.3">
      <c r="A130" s="22"/>
      <c r="B130" s="22"/>
      <c r="C130" s="22"/>
      <c r="D130" s="22"/>
      <c r="E130" s="24"/>
      <c r="F130" s="27"/>
      <c r="G130" s="24"/>
      <c r="H130" s="27"/>
      <c r="I130" s="24"/>
      <c r="J130" s="27"/>
      <c r="K130" s="24"/>
      <c r="L130" s="27"/>
      <c r="M130" s="22"/>
    </row>
    <row r="131" spans="1:52" ht="30" customHeight="1" x14ac:dyDescent="0.3">
      <c r="A131" s="18" t="s">
        <v>67</v>
      </c>
      <c r="B131" s="19"/>
      <c r="C131" s="19"/>
      <c r="D131" s="19"/>
      <c r="E131" s="23"/>
      <c r="F131" s="26"/>
      <c r="G131" s="23"/>
      <c r="H131" s="26"/>
      <c r="I131" s="23"/>
      <c r="J131" s="26"/>
      <c r="K131" s="23"/>
      <c r="L131" s="26"/>
      <c r="M131" s="20"/>
      <c r="N131" s="3" t="s">
        <v>12</v>
      </c>
    </row>
    <row r="132" spans="1:52" ht="30" customHeight="1" x14ac:dyDescent="0.3">
      <c r="A132" s="21" t="s">
        <v>249</v>
      </c>
      <c r="B132" s="21" t="s">
        <v>227</v>
      </c>
      <c r="C132" s="21" t="s">
        <v>233</v>
      </c>
      <c r="D132" s="22">
        <v>3.4000000000000002E-2</v>
      </c>
      <c r="E132" s="24">
        <f>단가대비표!O40</f>
        <v>0</v>
      </c>
      <c r="F132" s="27">
        <f>TRUNC(E132*D132,1)</f>
        <v>0</v>
      </c>
      <c r="G132" s="24">
        <f>단가대비표!P40</f>
        <v>229482</v>
      </c>
      <c r="H132" s="27">
        <f>TRUNC(G132*D132,1)</f>
        <v>7802.3</v>
      </c>
      <c r="I132" s="24">
        <f>단가대비표!V40</f>
        <v>0</v>
      </c>
      <c r="J132" s="27">
        <f>TRUNC(I132*D132,1)</f>
        <v>0</v>
      </c>
      <c r="K132" s="24">
        <f>TRUNC(E132+G132+I132,1)</f>
        <v>229482</v>
      </c>
      <c r="L132" s="27">
        <f>TRUNC(F132+H132+J132,1)</f>
        <v>7802.3</v>
      </c>
      <c r="M132" s="21" t="s">
        <v>227</v>
      </c>
      <c r="N132" s="3" t="s">
        <v>12</v>
      </c>
      <c r="O132" s="3" t="s">
        <v>196</v>
      </c>
      <c r="P132" s="3" t="s">
        <v>237</v>
      </c>
      <c r="Q132" s="3" t="s">
        <v>237</v>
      </c>
      <c r="R132" s="3" t="s">
        <v>228</v>
      </c>
      <c r="AV132" s="3" t="s">
        <v>227</v>
      </c>
      <c r="AW132" s="3" t="s">
        <v>167</v>
      </c>
      <c r="AX132" s="3" t="s">
        <v>227</v>
      </c>
      <c r="AY132" s="3" t="s">
        <v>227</v>
      </c>
      <c r="AZ132" s="3" t="s">
        <v>227</v>
      </c>
    </row>
    <row r="133" spans="1:52" ht="30" customHeight="1" x14ac:dyDescent="0.3">
      <c r="A133" s="21" t="s">
        <v>341</v>
      </c>
      <c r="B133" s="21" t="s">
        <v>227</v>
      </c>
      <c r="C133" s="21" t="s">
        <v>233</v>
      </c>
      <c r="D133" s="22">
        <v>8.0000000000000002E-3</v>
      </c>
      <c r="E133" s="24">
        <f>단가대비표!O31</f>
        <v>0</v>
      </c>
      <c r="F133" s="27">
        <f>TRUNC(E133*D133,1)</f>
        <v>0</v>
      </c>
      <c r="G133" s="24">
        <f>단가대비표!P31</f>
        <v>165545</v>
      </c>
      <c r="H133" s="27">
        <f>TRUNC(G133*D133,1)</f>
        <v>1324.3</v>
      </c>
      <c r="I133" s="24">
        <f>단가대비표!V31</f>
        <v>0</v>
      </c>
      <c r="J133" s="27">
        <f>TRUNC(I133*D133,1)</f>
        <v>0</v>
      </c>
      <c r="K133" s="24">
        <f>TRUNC(E133+G133+I133,1)</f>
        <v>165545</v>
      </c>
      <c r="L133" s="27">
        <f>TRUNC(F133+H133+J133,1)</f>
        <v>1324.3</v>
      </c>
      <c r="M133" s="21" t="s">
        <v>227</v>
      </c>
      <c r="N133" s="3" t="s">
        <v>12</v>
      </c>
      <c r="O133" s="3" t="s">
        <v>207</v>
      </c>
      <c r="P133" s="3" t="s">
        <v>237</v>
      </c>
      <c r="Q133" s="3" t="s">
        <v>237</v>
      </c>
      <c r="R133" s="3" t="s">
        <v>228</v>
      </c>
      <c r="AV133" s="3" t="s">
        <v>227</v>
      </c>
      <c r="AW133" s="3" t="s">
        <v>159</v>
      </c>
      <c r="AX133" s="3" t="s">
        <v>227</v>
      </c>
      <c r="AY133" s="3" t="s">
        <v>227</v>
      </c>
      <c r="AZ133" s="3" t="s">
        <v>227</v>
      </c>
    </row>
    <row r="134" spans="1:52" ht="30" customHeight="1" x14ac:dyDescent="0.3">
      <c r="A134" s="21" t="s">
        <v>562</v>
      </c>
      <c r="B134" s="21" t="s">
        <v>227</v>
      </c>
      <c r="C134" s="21" t="s">
        <v>227</v>
      </c>
      <c r="D134" s="22"/>
      <c r="E134" s="24"/>
      <c r="F134" s="27">
        <f>TRUNC(SUMIF(N132:N133,N131,F132:F133),0)</f>
        <v>0</v>
      </c>
      <c r="G134" s="24"/>
      <c r="H134" s="27">
        <f>TRUNC(SUMIF(N132:N133,N131,H132:H133),0)</f>
        <v>9126</v>
      </c>
      <c r="I134" s="24"/>
      <c r="J134" s="27">
        <f>TRUNC(SUMIF(N132:N133,N131,J132:J133),0)</f>
        <v>0</v>
      </c>
      <c r="K134" s="24"/>
      <c r="L134" s="27">
        <f>F134+H134+J134</f>
        <v>9126</v>
      </c>
      <c r="M134" s="21" t="s">
        <v>227</v>
      </c>
      <c r="N134" s="3" t="s">
        <v>412</v>
      </c>
      <c r="O134" s="3" t="s">
        <v>412</v>
      </c>
      <c r="P134" s="3" t="s">
        <v>227</v>
      </c>
      <c r="Q134" s="3" t="s">
        <v>227</v>
      </c>
      <c r="R134" s="3" t="s">
        <v>227</v>
      </c>
      <c r="AV134" s="3" t="s">
        <v>227</v>
      </c>
      <c r="AW134" s="3" t="s">
        <v>227</v>
      </c>
      <c r="AX134" s="3" t="s">
        <v>227</v>
      </c>
      <c r="AY134" s="3" t="s">
        <v>227</v>
      </c>
      <c r="AZ134" s="3" t="s">
        <v>227</v>
      </c>
    </row>
    <row r="135" spans="1:52" ht="30" customHeight="1" x14ac:dyDescent="0.3">
      <c r="A135" s="22"/>
      <c r="B135" s="22"/>
      <c r="C135" s="22"/>
      <c r="D135" s="22"/>
      <c r="E135" s="24"/>
      <c r="F135" s="27"/>
      <c r="G135" s="24"/>
      <c r="H135" s="27"/>
      <c r="I135" s="24"/>
      <c r="J135" s="27"/>
      <c r="K135" s="24"/>
      <c r="L135" s="27"/>
      <c r="M135" s="22"/>
    </row>
    <row r="136" spans="1:52" ht="30" customHeight="1" x14ac:dyDescent="0.3">
      <c r="A136" s="18" t="s">
        <v>628</v>
      </c>
      <c r="B136" s="19"/>
      <c r="C136" s="19"/>
      <c r="D136" s="19"/>
      <c r="E136" s="23"/>
      <c r="F136" s="26"/>
      <c r="G136" s="23"/>
      <c r="H136" s="26"/>
      <c r="I136" s="23"/>
      <c r="J136" s="26"/>
      <c r="K136" s="23"/>
      <c r="L136" s="26"/>
      <c r="M136" s="20"/>
      <c r="N136" s="3" t="s">
        <v>21</v>
      </c>
    </row>
    <row r="137" spans="1:52" ht="30" customHeight="1" x14ac:dyDescent="0.3">
      <c r="A137" s="21" t="s">
        <v>341</v>
      </c>
      <c r="B137" s="21" t="s">
        <v>227</v>
      </c>
      <c r="C137" s="21" t="s">
        <v>233</v>
      </c>
      <c r="D137" s="22">
        <v>0.1095</v>
      </c>
      <c r="E137" s="24">
        <f>단가대비표!O31</f>
        <v>0</v>
      </c>
      <c r="F137" s="27">
        <f>TRUNC(E137*D137,1)</f>
        <v>0</v>
      </c>
      <c r="G137" s="24">
        <f>단가대비표!P31</f>
        <v>165545</v>
      </c>
      <c r="H137" s="27">
        <f>TRUNC(G137*D137,1)</f>
        <v>18127.099999999999</v>
      </c>
      <c r="I137" s="24">
        <f>단가대비표!V31</f>
        <v>0</v>
      </c>
      <c r="J137" s="27">
        <f>TRUNC(I137*D137,1)</f>
        <v>0</v>
      </c>
      <c r="K137" s="24">
        <f>TRUNC(E137+G137+I137,1)</f>
        <v>165545</v>
      </c>
      <c r="L137" s="27">
        <f>TRUNC(F137+H137+J137,1)</f>
        <v>18127.099999999999</v>
      </c>
      <c r="M137" s="21" t="s">
        <v>227</v>
      </c>
      <c r="N137" s="3" t="s">
        <v>21</v>
      </c>
      <c r="O137" s="3" t="s">
        <v>207</v>
      </c>
      <c r="P137" s="3" t="s">
        <v>237</v>
      </c>
      <c r="Q137" s="3" t="s">
        <v>237</v>
      </c>
      <c r="R137" s="3" t="s">
        <v>228</v>
      </c>
      <c r="AV137" s="3" t="s">
        <v>227</v>
      </c>
      <c r="AW137" s="3" t="s">
        <v>162</v>
      </c>
      <c r="AX137" s="3" t="s">
        <v>227</v>
      </c>
      <c r="AY137" s="3" t="s">
        <v>227</v>
      </c>
      <c r="AZ137" s="3" t="s">
        <v>227</v>
      </c>
    </row>
    <row r="138" spans="1:52" ht="30" customHeight="1" x14ac:dyDescent="0.3">
      <c r="A138" s="21" t="s">
        <v>562</v>
      </c>
      <c r="B138" s="21" t="s">
        <v>227</v>
      </c>
      <c r="C138" s="21" t="s">
        <v>227</v>
      </c>
      <c r="D138" s="22"/>
      <c r="E138" s="24"/>
      <c r="F138" s="27">
        <f>TRUNC(SUMIF(N137:N137,N136,F137:F137),0)</f>
        <v>0</v>
      </c>
      <c r="G138" s="24"/>
      <c r="H138" s="27">
        <f>TRUNC(SUMIF(N137:N137,N136,H137:H137),0)</f>
        <v>18127</v>
      </c>
      <c r="I138" s="24"/>
      <c r="J138" s="27">
        <f>TRUNC(SUMIF(N137:N137,N136,J137:J137),0)</f>
        <v>0</v>
      </c>
      <c r="K138" s="24"/>
      <c r="L138" s="27">
        <f>F138+H138+J138</f>
        <v>18127</v>
      </c>
      <c r="M138" s="21" t="s">
        <v>227</v>
      </c>
      <c r="N138" s="3" t="s">
        <v>412</v>
      </c>
      <c r="O138" s="3" t="s">
        <v>412</v>
      </c>
      <c r="P138" s="3" t="s">
        <v>227</v>
      </c>
      <c r="Q138" s="3" t="s">
        <v>227</v>
      </c>
      <c r="R138" s="3" t="s">
        <v>227</v>
      </c>
      <c r="AV138" s="3" t="s">
        <v>227</v>
      </c>
      <c r="AW138" s="3" t="s">
        <v>227</v>
      </c>
      <c r="AX138" s="3" t="s">
        <v>227</v>
      </c>
      <c r="AY138" s="3" t="s">
        <v>227</v>
      </c>
      <c r="AZ138" s="3" t="s">
        <v>227</v>
      </c>
    </row>
    <row r="139" spans="1:52" ht="30" customHeight="1" x14ac:dyDescent="0.3">
      <c r="A139" s="140"/>
      <c r="B139" s="140"/>
      <c r="C139" s="22"/>
      <c r="D139" s="22"/>
      <c r="E139" s="24"/>
      <c r="F139" s="27"/>
      <c r="G139" s="24"/>
      <c r="H139" s="27"/>
      <c r="I139" s="24"/>
      <c r="J139" s="27"/>
      <c r="K139" s="24"/>
      <c r="L139" s="27"/>
      <c r="M139" s="22"/>
    </row>
    <row r="140" spans="1:52" ht="30" customHeight="1" x14ac:dyDescent="0.3">
      <c r="A140" s="18" t="s">
        <v>70</v>
      </c>
      <c r="B140" s="19"/>
      <c r="C140" s="19"/>
      <c r="D140" s="19"/>
      <c r="E140" s="23"/>
      <c r="F140" s="26"/>
      <c r="G140" s="23"/>
      <c r="H140" s="26"/>
      <c r="I140" s="23"/>
      <c r="J140" s="26"/>
      <c r="K140" s="23"/>
      <c r="L140" s="26"/>
      <c r="M140" s="20"/>
      <c r="N140" s="3" t="s">
        <v>65</v>
      </c>
    </row>
    <row r="141" spans="1:52" ht="30" customHeight="1" x14ac:dyDescent="0.3">
      <c r="A141" s="21" t="s">
        <v>577</v>
      </c>
      <c r="B141" s="21" t="s">
        <v>395</v>
      </c>
      <c r="C141" s="21" t="s">
        <v>248</v>
      </c>
      <c r="D141" s="22">
        <v>0.2298</v>
      </c>
      <c r="E141" s="24">
        <f>단가대비표!O5</f>
        <v>0</v>
      </c>
      <c r="F141" s="27">
        <f>TRUNC(E141*D141,1)</f>
        <v>0</v>
      </c>
      <c r="G141" s="24">
        <f>단가대비표!P5</f>
        <v>0</v>
      </c>
      <c r="H141" s="27">
        <f>TRUNC(G141*D141,1)</f>
        <v>0</v>
      </c>
      <c r="I141" s="24">
        <f>단가대비표!V5</f>
        <v>218492</v>
      </c>
      <c r="J141" s="27">
        <f>TRUNC(I141*D141,1)</f>
        <v>50209.4</v>
      </c>
      <c r="K141" s="24">
        <f t="shared" ref="K141:L144" si="19">TRUNC(E141+G141+I141,1)</f>
        <v>218492</v>
      </c>
      <c r="L141" s="27">
        <f t="shared" si="19"/>
        <v>50209.4</v>
      </c>
      <c r="M141" s="21" t="s">
        <v>264</v>
      </c>
      <c r="N141" s="3" t="s">
        <v>65</v>
      </c>
      <c r="O141" s="3" t="s">
        <v>197</v>
      </c>
      <c r="P141" s="3" t="s">
        <v>237</v>
      </c>
      <c r="Q141" s="3" t="s">
        <v>237</v>
      </c>
      <c r="R141" s="3" t="s">
        <v>228</v>
      </c>
      <c r="AV141" s="3" t="s">
        <v>227</v>
      </c>
      <c r="AW141" s="3" t="s">
        <v>601</v>
      </c>
      <c r="AX141" s="3" t="s">
        <v>227</v>
      </c>
      <c r="AY141" s="3" t="s">
        <v>227</v>
      </c>
      <c r="AZ141" s="3" t="s">
        <v>227</v>
      </c>
    </row>
    <row r="142" spans="1:52" ht="30" customHeight="1" x14ac:dyDescent="0.3">
      <c r="A142" s="21" t="s">
        <v>246</v>
      </c>
      <c r="B142" s="21" t="s">
        <v>254</v>
      </c>
      <c r="C142" s="21" t="s">
        <v>292</v>
      </c>
      <c r="D142" s="22">
        <v>5.4</v>
      </c>
      <c r="E142" s="24">
        <f>단가대비표!O17</f>
        <v>1272</v>
      </c>
      <c r="F142" s="27">
        <f>TRUNC(E142*D142,1)</f>
        <v>6868.8</v>
      </c>
      <c r="G142" s="24">
        <f>단가대비표!P17</f>
        <v>0</v>
      </c>
      <c r="H142" s="27">
        <f>TRUNC(G142*D142,1)</f>
        <v>0</v>
      </c>
      <c r="I142" s="24">
        <f>단가대비표!V17</f>
        <v>0</v>
      </c>
      <c r="J142" s="27">
        <f>TRUNC(I142*D142,1)</f>
        <v>0</v>
      </c>
      <c r="K142" s="24">
        <f t="shared" si="19"/>
        <v>1272</v>
      </c>
      <c r="L142" s="27">
        <f t="shared" si="19"/>
        <v>6868.8</v>
      </c>
      <c r="M142" s="21" t="s">
        <v>227</v>
      </c>
      <c r="N142" s="3" t="s">
        <v>65</v>
      </c>
      <c r="O142" s="3" t="s">
        <v>211</v>
      </c>
      <c r="P142" s="3" t="s">
        <v>237</v>
      </c>
      <c r="Q142" s="3" t="s">
        <v>237</v>
      </c>
      <c r="R142" s="3" t="s">
        <v>228</v>
      </c>
      <c r="V142" s="2">
        <v>1</v>
      </c>
      <c r="AV142" s="3" t="s">
        <v>227</v>
      </c>
      <c r="AW142" s="3" t="s">
        <v>596</v>
      </c>
      <c r="AX142" s="3" t="s">
        <v>227</v>
      </c>
      <c r="AY142" s="3" t="s">
        <v>227</v>
      </c>
      <c r="AZ142" s="3" t="s">
        <v>227</v>
      </c>
    </row>
    <row r="143" spans="1:52" ht="30" customHeight="1" x14ac:dyDescent="0.3">
      <c r="A143" s="21" t="s">
        <v>275</v>
      </c>
      <c r="B143" s="21" t="s">
        <v>682</v>
      </c>
      <c r="C143" s="21" t="s">
        <v>269</v>
      </c>
      <c r="D143" s="22">
        <v>1</v>
      </c>
      <c r="E143" s="24">
        <f>TRUNC(SUMIF(V141:V144,RIGHTB(O143,1),F141:F144)*U143,2)</f>
        <v>2678.83</v>
      </c>
      <c r="F143" s="27">
        <f>TRUNC(E143*D143,1)</f>
        <v>2678.8</v>
      </c>
      <c r="G143" s="24">
        <v>0</v>
      </c>
      <c r="H143" s="27">
        <f>TRUNC(G143*D143,1)</f>
        <v>0</v>
      </c>
      <c r="I143" s="24">
        <v>0</v>
      </c>
      <c r="J143" s="27">
        <f>TRUNC(I143*D143,1)</f>
        <v>0</v>
      </c>
      <c r="K143" s="24">
        <f t="shared" si="19"/>
        <v>2678.8</v>
      </c>
      <c r="L143" s="27">
        <f t="shared" si="19"/>
        <v>2678.8</v>
      </c>
      <c r="M143" s="21" t="s">
        <v>227</v>
      </c>
      <c r="N143" s="3" t="s">
        <v>65</v>
      </c>
      <c r="O143" s="3" t="s">
        <v>16</v>
      </c>
      <c r="P143" s="3" t="s">
        <v>237</v>
      </c>
      <c r="Q143" s="3" t="s">
        <v>237</v>
      </c>
      <c r="R143" s="3" t="s">
        <v>237</v>
      </c>
      <c r="S143" s="2">
        <v>0</v>
      </c>
      <c r="T143" s="2">
        <v>0</v>
      </c>
      <c r="U143" s="2">
        <v>0.39</v>
      </c>
      <c r="AV143" s="3" t="s">
        <v>227</v>
      </c>
      <c r="AW143" s="3" t="s">
        <v>164</v>
      </c>
      <c r="AX143" s="3" t="s">
        <v>227</v>
      </c>
      <c r="AY143" s="3" t="s">
        <v>227</v>
      </c>
      <c r="AZ143" s="3" t="s">
        <v>227</v>
      </c>
    </row>
    <row r="144" spans="1:52" ht="30" customHeight="1" x14ac:dyDescent="0.3">
      <c r="A144" s="21" t="s">
        <v>447</v>
      </c>
      <c r="B144" s="21" t="s">
        <v>227</v>
      </c>
      <c r="C144" s="21" t="s">
        <v>233</v>
      </c>
      <c r="D144" s="22">
        <v>1</v>
      </c>
      <c r="E144" s="24">
        <f>TRUNC(단가대비표!O41*1/8*16/12*25/20,1)</f>
        <v>0</v>
      </c>
      <c r="F144" s="27">
        <f>TRUNC(E144*D144,1)</f>
        <v>0</v>
      </c>
      <c r="G144" s="24">
        <f>TRUNC(단가대비표!P41*1/8*16/12*25/20,1)</f>
        <v>55700</v>
      </c>
      <c r="H144" s="27">
        <f>TRUNC(G144*D144,1)</f>
        <v>55700</v>
      </c>
      <c r="I144" s="24">
        <f>TRUNC(단가대비표!V41*1/8*16/12*25/20,1)</f>
        <v>0</v>
      </c>
      <c r="J144" s="27">
        <f>TRUNC(I144*D144,1)</f>
        <v>0</v>
      </c>
      <c r="K144" s="24">
        <f t="shared" si="19"/>
        <v>55700</v>
      </c>
      <c r="L144" s="27">
        <f t="shared" si="19"/>
        <v>55700</v>
      </c>
      <c r="M144" s="21" t="s">
        <v>227</v>
      </c>
      <c r="N144" s="3" t="s">
        <v>65</v>
      </c>
      <c r="O144" s="3" t="s">
        <v>220</v>
      </c>
      <c r="P144" s="3" t="s">
        <v>237</v>
      </c>
      <c r="Q144" s="3" t="s">
        <v>237</v>
      </c>
      <c r="R144" s="3" t="s">
        <v>228</v>
      </c>
      <c r="AV144" s="3" t="s">
        <v>227</v>
      </c>
      <c r="AW144" s="3" t="s">
        <v>602</v>
      </c>
      <c r="AX144" s="3" t="s">
        <v>228</v>
      </c>
      <c r="AY144" s="3" t="s">
        <v>227</v>
      </c>
      <c r="AZ144" s="3" t="s">
        <v>227</v>
      </c>
    </row>
    <row r="145" spans="1:52" ht="30" customHeight="1" x14ac:dyDescent="0.3">
      <c r="A145" s="21" t="s">
        <v>562</v>
      </c>
      <c r="B145" s="21" t="s">
        <v>227</v>
      </c>
      <c r="C145" s="21" t="s">
        <v>227</v>
      </c>
      <c r="D145" s="22"/>
      <c r="E145" s="24"/>
      <c r="F145" s="27">
        <f>TRUNC(SUMIF(N141:N144,N140,F141:F144),0)</f>
        <v>9547</v>
      </c>
      <c r="G145" s="24"/>
      <c r="H145" s="27">
        <f>TRUNC(SUMIF(N141:N144,N140,H141:H144),0)</f>
        <v>55700</v>
      </c>
      <c r="I145" s="24"/>
      <c r="J145" s="27">
        <f>TRUNC(SUMIF(N141:N144,N140,J141:J144),0)</f>
        <v>50209</v>
      </c>
      <c r="K145" s="24"/>
      <c r="L145" s="27">
        <f>F145+H145+J145</f>
        <v>115456</v>
      </c>
      <c r="M145" s="21" t="s">
        <v>227</v>
      </c>
      <c r="N145" s="3" t="s">
        <v>412</v>
      </c>
      <c r="O145" s="3" t="s">
        <v>412</v>
      </c>
      <c r="P145" s="3" t="s">
        <v>227</v>
      </c>
      <c r="Q145" s="3" t="s">
        <v>227</v>
      </c>
      <c r="R145" s="3" t="s">
        <v>227</v>
      </c>
      <c r="AV145" s="3" t="s">
        <v>227</v>
      </c>
      <c r="AW145" s="3" t="s">
        <v>227</v>
      </c>
      <c r="AX145" s="3" t="s">
        <v>227</v>
      </c>
      <c r="AY145" s="3" t="s">
        <v>227</v>
      </c>
      <c r="AZ145" s="3" t="s">
        <v>227</v>
      </c>
    </row>
    <row r="146" spans="1:52" ht="30" customHeight="1" x14ac:dyDescent="0.3">
      <c r="A146" s="22"/>
      <c r="B146" s="22"/>
      <c r="C146" s="22"/>
      <c r="D146" s="22"/>
      <c r="E146" s="24"/>
      <c r="F146" s="27"/>
      <c r="G146" s="24"/>
      <c r="H146" s="27"/>
      <c r="I146" s="24"/>
      <c r="J146" s="27"/>
      <c r="K146" s="24"/>
      <c r="L146" s="27"/>
      <c r="M146" s="22"/>
    </row>
    <row r="147" spans="1:52" ht="30" customHeight="1" x14ac:dyDescent="0.3">
      <c r="A147" s="18" t="s">
        <v>4</v>
      </c>
      <c r="B147" s="19"/>
      <c r="C147" s="19"/>
      <c r="D147" s="19"/>
      <c r="E147" s="23"/>
      <c r="F147" s="26"/>
      <c r="G147" s="23"/>
      <c r="H147" s="26"/>
      <c r="I147" s="23"/>
      <c r="J147" s="26"/>
      <c r="K147" s="23"/>
      <c r="L147" s="26"/>
      <c r="M147" s="20"/>
      <c r="N147" s="3" t="s">
        <v>64</v>
      </c>
    </row>
    <row r="148" spans="1:52" ht="30" customHeight="1" x14ac:dyDescent="0.3">
      <c r="A148" s="21" t="s">
        <v>639</v>
      </c>
      <c r="B148" s="21" t="s">
        <v>273</v>
      </c>
      <c r="C148" s="21" t="s">
        <v>248</v>
      </c>
      <c r="D148" s="22">
        <v>0.25979999999999998</v>
      </c>
      <c r="E148" s="24">
        <f>단가대비표!O6</f>
        <v>0</v>
      </c>
      <c r="F148" s="27">
        <f>TRUNC(E148*D148,1)</f>
        <v>0</v>
      </c>
      <c r="G148" s="24">
        <f>단가대비표!P6</f>
        <v>0</v>
      </c>
      <c r="H148" s="27">
        <f>TRUNC(G148*D148,1)</f>
        <v>0</v>
      </c>
      <c r="I148" s="24">
        <f>단가대비표!V6</f>
        <v>126228</v>
      </c>
      <c r="J148" s="27">
        <f>TRUNC(I148*D148,1)</f>
        <v>32794</v>
      </c>
      <c r="K148" s="24">
        <f t="shared" ref="K148:L151" si="20">TRUNC(E148+G148+I148,1)</f>
        <v>126228</v>
      </c>
      <c r="L148" s="27">
        <f t="shared" si="20"/>
        <v>32794</v>
      </c>
      <c r="M148" s="21" t="s">
        <v>264</v>
      </c>
      <c r="N148" s="3" t="s">
        <v>64</v>
      </c>
      <c r="O148" s="3" t="s">
        <v>176</v>
      </c>
      <c r="P148" s="3" t="s">
        <v>237</v>
      </c>
      <c r="Q148" s="3" t="s">
        <v>237</v>
      </c>
      <c r="R148" s="3" t="s">
        <v>228</v>
      </c>
      <c r="AV148" s="3" t="s">
        <v>227</v>
      </c>
      <c r="AW148" s="3" t="s">
        <v>594</v>
      </c>
      <c r="AX148" s="3" t="s">
        <v>227</v>
      </c>
      <c r="AY148" s="3" t="s">
        <v>227</v>
      </c>
      <c r="AZ148" s="3" t="s">
        <v>227</v>
      </c>
    </row>
    <row r="149" spans="1:52" ht="30" customHeight="1" x14ac:dyDescent="0.3">
      <c r="A149" s="21" t="s">
        <v>246</v>
      </c>
      <c r="B149" s="21" t="s">
        <v>254</v>
      </c>
      <c r="C149" s="21" t="s">
        <v>292</v>
      </c>
      <c r="D149" s="22">
        <v>5.0999999999999996</v>
      </c>
      <c r="E149" s="24">
        <f>단가대비표!O17</f>
        <v>1272</v>
      </c>
      <c r="F149" s="27">
        <f>TRUNC(E149*D149,1)</f>
        <v>6487.2</v>
      </c>
      <c r="G149" s="24">
        <f>단가대비표!P17</f>
        <v>0</v>
      </c>
      <c r="H149" s="27">
        <f>TRUNC(G149*D149,1)</f>
        <v>0</v>
      </c>
      <c r="I149" s="24">
        <f>단가대비표!V17</f>
        <v>0</v>
      </c>
      <c r="J149" s="27">
        <f>TRUNC(I149*D149,1)</f>
        <v>0</v>
      </c>
      <c r="K149" s="24">
        <f t="shared" si="20"/>
        <v>1272</v>
      </c>
      <c r="L149" s="27">
        <f t="shared" si="20"/>
        <v>6487.2</v>
      </c>
      <c r="M149" s="21" t="s">
        <v>227</v>
      </c>
      <c r="N149" s="3" t="s">
        <v>64</v>
      </c>
      <c r="O149" s="3" t="s">
        <v>211</v>
      </c>
      <c r="P149" s="3" t="s">
        <v>237</v>
      </c>
      <c r="Q149" s="3" t="s">
        <v>237</v>
      </c>
      <c r="R149" s="3" t="s">
        <v>228</v>
      </c>
      <c r="V149" s="2">
        <v>1</v>
      </c>
      <c r="AV149" s="3" t="s">
        <v>227</v>
      </c>
      <c r="AW149" s="3" t="s">
        <v>595</v>
      </c>
      <c r="AX149" s="3" t="s">
        <v>227</v>
      </c>
      <c r="AY149" s="3" t="s">
        <v>227</v>
      </c>
      <c r="AZ149" s="3" t="s">
        <v>227</v>
      </c>
    </row>
    <row r="150" spans="1:52" ht="30" customHeight="1" x14ac:dyDescent="0.3">
      <c r="A150" s="21" t="s">
        <v>275</v>
      </c>
      <c r="B150" s="21" t="s">
        <v>704</v>
      </c>
      <c r="C150" s="21" t="s">
        <v>269</v>
      </c>
      <c r="D150" s="22">
        <v>1</v>
      </c>
      <c r="E150" s="24">
        <f>TRUNC(SUMIF(V148:V151,RIGHTB(O150,1),F148:F151)*U150,2)</f>
        <v>1297.44</v>
      </c>
      <c r="F150" s="27">
        <f>TRUNC(E150*D150,1)</f>
        <v>1297.4000000000001</v>
      </c>
      <c r="G150" s="24">
        <v>0</v>
      </c>
      <c r="H150" s="27">
        <f>TRUNC(G150*D150,1)</f>
        <v>0</v>
      </c>
      <c r="I150" s="24">
        <v>0</v>
      </c>
      <c r="J150" s="27">
        <f>TRUNC(I150*D150,1)</f>
        <v>0</v>
      </c>
      <c r="K150" s="24">
        <f t="shared" si="20"/>
        <v>1297.4000000000001</v>
      </c>
      <c r="L150" s="27">
        <f t="shared" si="20"/>
        <v>1297.4000000000001</v>
      </c>
      <c r="M150" s="21" t="s">
        <v>227</v>
      </c>
      <c r="N150" s="3" t="s">
        <v>64</v>
      </c>
      <c r="O150" s="3" t="s">
        <v>16</v>
      </c>
      <c r="P150" s="3" t="s">
        <v>237</v>
      </c>
      <c r="Q150" s="3" t="s">
        <v>237</v>
      </c>
      <c r="R150" s="3" t="s">
        <v>237</v>
      </c>
      <c r="S150" s="2">
        <v>0</v>
      </c>
      <c r="T150" s="2">
        <v>0</v>
      </c>
      <c r="U150" s="2">
        <v>0.2</v>
      </c>
      <c r="AV150" s="3" t="s">
        <v>227</v>
      </c>
      <c r="AW150" s="3" t="s">
        <v>617</v>
      </c>
      <c r="AX150" s="3" t="s">
        <v>227</v>
      </c>
      <c r="AY150" s="3" t="s">
        <v>227</v>
      </c>
      <c r="AZ150" s="3" t="s">
        <v>227</v>
      </c>
    </row>
    <row r="151" spans="1:52" ht="30" customHeight="1" x14ac:dyDescent="0.3">
      <c r="A151" s="21" t="s">
        <v>463</v>
      </c>
      <c r="B151" s="21" t="s">
        <v>227</v>
      </c>
      <c r="C151" s="21" t="s">
        <v>233</v>
      </c>
      <c r="D151" s="22">
        <v>1</v>
      </c>
      <c r="E151" s="24">
        <f>TRUNC(단가대비표!O42*1/8*16/12*25/20,1)</f>
        <v>0</v>
      </c>
      <c r="F151" s="27">
        <f>TRUNC(E151*D151,1)</f>
        <v>0</v>
      </c>
      <c r="G151" s="24">
        <f>TRUNC(단가대비표!P42*1/8*16/12*25/20,1)</f>
        <v>47231</v>
      </c>
      <c r="H151" s="27">
        <f>TRUNC(G151*D151,1)</f>
        <v>47231</v>
      </c>
      <c r="I151" s="24">
        <f>TRUNC(단가대비표!V42*1/8*16/12*25/20,1)</f>
        <v>0</v>
      </c>
      <c r="J151" s="27">
        <f>TRUNC(I151*D151,1)</f>
        <v>0</v>
      </c>
      <c r="K151" s="24">
        <f t="shared" si="20"/>
        <v>47231</v>
      </c>
      <c r="L151" s="27">
        <f t="shared" si="20"/>
        <v>47231</v>
      </c>
      <c r="M151" s="21" t="s">
        <v>227</v>
      </c>
      <c r="N151" s="3" t="s">
        <v>64</v>
      </c>
      <c r="O151" s="3" t="s">
        <v>179</v>
      </c>
      <c r="P151" s="3" t="s">
        <v>237</v>
      </c>
      <c r="Q151" s="3" t="s">
        <v>237</v>
      </c>
      <c r="R151" s="3" t="s">
        <v>228</v>
      </c>
      <c r="AV151" s="3" t="s">
        <v>227</v>
      </c>
      <c r="AW151" s="3" t="s">
        <v>598</v>
      </c>
      <c r="AX151" s="3" t="s">
        <v>228</v>
      </c>
      <c r="AY151" s="3" t="s">
        <v>227</v>
      </c>
      <c r="AZ151" s="3" t="s">
        <v>227</v>
      </c>
    </row>
    <row r="152" spans="1:52" ht="30" customHeight="1" x14ac:dyDescent="0.3">
      <c r="A152" s="21" t="s">
        <v>562</v>
      </c>
      <c r="B152" s="21" t="s">
        <v>227</v>
      </c>
      <c r="C152" s="21" t="s">
        <v>227</v>
      </c>
      <c r="D152" s="22"/>
      <c r="E152" s="24"/>
      <c r="F152" s="27">
        <f>TRUNC(SUMIF(N148:N151,N147,F148:F151),0)</f>
        <v>7784</v>
      </c>
      <c r="G152" s="24"/>
      <c r="H152" s="27">
        <f>TRUNC(SUMIF(N148:N151,N147,H148:H151),0)</f>
        <v>47231</v>
      </c>
      <c r="I152" s="24"/>
      <c r="J152" s="27">
        <f>TRUNC(SUMIF(N148:N151,N147,J148:J151),0)</f>
        <v>32794</v>
      </c>
      <c r="K152" s="24"/>
      <c r="L152" s="27">
        <f>F152+H152+J152</f>
        <v>87809</v>
      </c>
      <c r="M152" s="21" t="s">
        <v>227</v>
      </c>
      <c r="N152" s="3" t="s">
        <v>412</v>
      </c>
      <c r="O152" s="3" t="s">
        <v>412</v>
      </c>
      <c r="P152" s="3" t="s">
        <v>227</v>
      </c>
      <c r="Q152" s="3" t="s">
        <v>227</v>
      </c>
      <c r="R152" s="3" t="s">
        <v>227</v>
      </c>
      <c r="AV152" s="3" t="s">
        <v>227</v>
      </c>
      <c r="AW152" s="3" t="s">
        <v>227</v>
      </c>
      <c r="AX152" s="3" t="s">
        <v>227</v>
      </c>
      <c r="AY152" s="3" t="s">
        <v>227</v>
      </c>
      <c r="AZ152" s="3" t="s">
        <v>227</v>
      </c>
    </row>
    <row r="153" spans="1:52" ht="30" customHeight="1" x14ac:dyDescent="0.3">
      <c r="A153" s="22"/>
      <c r="B153" s="22"/>
      <c r="C153" s="22"/>
      <c r="D153" s="22"/>
      <c r="E153" s="24"/>
      <c r="F153" s="27"/>
      <c r="G153" s="24"/>
      <c r="H153" s="27"/>
      <c r="I153" s="24"/>
      <c r="J153" s="27"/>
      <c r="K153" s="24"/>
      <c r="L153" s="27"/>
      <c r="M153" s="22"/>
    </row>
    <row r="154" spans="1:52" ht="30" customHeight="1" x14ac:dyDescent="0.3">
      <c r="A154" s="18" t="s">
        <v>0</v>
      </c>
      <c r="B154" s="19"/>
      <c r="C154" s="19"/>
      <c r="D154" s="19"/>
      <c r="E154" s="23"/>
      <c r="F154" s="26"/>
      <c r="G154" s="23"/>
      <c r="H154" s="26"/>
      <c r="I154" s="23"/>
      <c r="J154" s="26"/>
      <c r="K154" s="23"/>
      <c r="L154" s="26"/>
      <c r="M154" s="20"/>
      <c r="N154" s="3" t="s">
        <v>56</v>
      </c>
    </row>
    <row r="155" spans="1:52" ht="30" customHeight="1" x14ac:dyDescent="0.3">
      <c r="A155" s="21" t="s">
        <v>461</v>
      </c>
      <c r="B155" s="21" t="s">
        <v>652</v>
      </c>
      <c r="C155" s="21" t="s">
        <v>248</v>
      </c>
      <c r="D155" s="22">
        <v>0.26400000000000001</v>
      </c>
      <c r="E155" s="24">
        <f>단가대비표!O7</f>
        <v>0</v>
      </c>
      <c r="F155" s="27">
        <f>TRUNC(E155*D155,1)</f>
        <v>0</v>
      </c>
      <c r="G155" s="24">
        <f>단가대비표!P7</f>
        <v>0</v>
      </c>
      <c r="H155" s="27">
        <f>TRUNC(G155*D155,1)</f>
        <v>0</v>
      </c>
      <c r="I155" s="24">
        <f>단가대비표!V7</f>
        <v>248444</v>
      </c>
      <c r="J155" s="27">
        <f>TRUNC(I155*D155,1)</f>
        <v>65589.2</v>
      </c>
      <c r="K155" s="24">
        <f t="shared" ref="K155:L158" si="21">TRUNC(E155+G155+I155,1)</f>
        <v>248444</v>
      </c>
      <c r="L155" s="27">
        <f t="shared" si="21"/>
        <v>65589.2</v>
      </c>
      <c r="M155" s="21" t="s">
        <v>264</v>
      </c>
      <c r="N155" s="3" t="s">
        <v>56</v>
      </c>
      <c r="O155" s="3" t="s">
        <v>194</v>
      </c>
      <c r="P155" s="3" t="s">
        <v>237</v>
      </c>
      <c r="Q155" s="3" t="s">
        <v>237</v>
      </c>
      <c r="R155" s="3" t="s">
        <v>228</v>
      </c>
      <c r="AV155" s="3" t="s">
        <v>227</v>
      </c>
      <c r="AW155" s="3" t="s">
        <v>600</v>
      </c>
      <c r="AX155" s="3" t="s">
        <v>227</v>
      </c>
      <c r="AY155" s="3" t="s">
        <v>227</v>
      </c>
      <c r="AZ155" s="3" t="s">
        <v>227</v>
      </c>
    </row>
    <row r="156" spans="1:52" ht="30" customHeight="1" x14ac:dyDescent="0.3">
      <c r="A156" s="21" t="s">
        <v>246</v>
      </c>
      <c r="B156" s="21" t="s">
        <v>254</v>
      </c>
      <c r="C156" s="21" t="s">
        <v>292</v>
      </c>
      <c r="D156" s="22">
        <v>17.3</v>
      </c>
      <c r="E156" s="24">
        <f>단가대비표!O17</f>
        <v>1272</v>
      </c>
      <c r="F156" s="27">
        <f>TRUNC(E156*D156,1)</f>
        <v>22005.599999999999</v>
      </c>
      <c r="G156" s="24">
        <f>단가대비표!P17</f>
        <v>0</v>
      </c>
      <c r="H156" s="27">
        <f>TRUNC(G156*D156,1)</f>
        <v>0</v>
      </c>
      <c r="I156" s="24">
        <f>단가대비표!V17</f>
        <v>0</v>
      </c>
      <c r="J156" s="27">
        <f>TRUNC(I156*D156,1)</f>
        <v>0</v>
      </c>
      <c r="K156" s="24">
        <f t="shared" si="21"/>
        <v>1272</v>
      </c>
      <c r="L156" s="27">
        <f t="shared" si="21"/>
        <v>22005.599999999999</v>
      </c>
      <c r="M156" s="21" t="s">
        <v>227</v>
      </c>
      <c r="N156" s="3" t="s">
        <v>56</v>
      </c>
      <c r="O156" s="3" t="s">
        <v>211</v>
      </c>
      <c r="P156" s="3" t="s">
        <v>237</v>
      </c>
      <c r="Q156" s="3" t="s">
        <v>237</v>
      </c>
      <c r="R156" s="3" t="s">
        <v>228</v>
      </c>
      <c r="V156" s="2">
        <v>1</v>
      </c>
      <c r="AV156" s="3" t="s">
        <v>227</v>
      </c>
      <c r="AW156" s="3" t="s">
        <v>597</v>
      </c>
      <c r="AX156" s="3" t="s">
        <v>227</v>
      </c>
      <c r="AY156" s="3" t="s">
        <v>227</v>
      </c>
      <c r="AZ156" s="3" t="s">
        <v>227</v>
      </c>
    </row>
    <row r="157" spans="1:52" ht="30" customHeight="1" x14ac:dyDescent="0.3">
      <c r="A157" s="21" t="s">
        <v>275</v>
      </c>
      <c r="B157" s="21" t="s">
        <v>660</v>
      </c>
      <c r="C157" s="21" t="s">
        <v>269</v>
      </c>
      <c r="D157" s="22">
        <v>1</v>
      </c>
      <c r="E157" s="24">
        <f>TRUNC(SUMIF(V155:V158,RIGHTB(O157,1),F155:F158)*U157,2)</f>
        <v>7701.96</v>
      </c>
      <c r="F157" s="27">
        <f>TRUNC(E157*D157,1)</f>
        <v>7701.9</v>
      </c>
      <c r="G157" s="24">
        <v>0</v>
      </c>
      <c r="H157" s="27">
        <f>TRUNC(G157*D157,1)</f>
        <v>0</v>
      </c>
      <c r="I157" s="24">
        <v>0</v>
      </c>
      <c r="J157" s="27">
        <f>TRUNC(I157*D157,1)</f>
        <v>0</v>
      </c>
      <c r="K157" s="24">
        <f t="shared" si="21"/>
        <v>7701.9</v>
      </c>
      <c r="L157" s="27">
        <f t="shared" si="21"/>
        <v>7701.9</v>
      </c>
      <c r="M157" s="21" t="s">
        <v>227</v>
      </c>
      <c r="N157" s="3" t="s">
        <v>56</v>
      </c>
      <c r="O157" s="3" t="s">
        <v>16</v>
      </c>
      <c r="P157" s="3" t="s">
        <v>237</v>
      </c>
      <c r="Q157" s="3" t="s">
        <v>237</v>
      </c>
      <c r="R157" s="3" t="s">
        <v>237</v>
      </c>
      <c r="S157" s="2">
        <v>0</v>
      </c>
      <c r="T157" s="2">
        <v>0</v>
      </c>
      <c r="U157" s="2">
        <v>0.35</v>
      </c>
      <c r="AV157" s="3" t="s">
        <v>227</v>
      </c>
      <c r="AW157" s="3" t="s">
        <v>612</v>
      </c>
      <c r="AX157" s="3" t="s">
        <v>227</v>
      </c>
      <c r="AY157" s="3" t="s">
        <v>227</v>
      </c>
      <c r="AZ157" s="3" t="s">
        <v>227</v>
      </c>
    </row>
    <row r="158" spans="1:52" ht="30" customHeight="1" x14ac:dyDescent="0.3">
      <c r="A158" s="21" t="s">
        <v>447</v>
      </c>
      <c r="B158" s="21" t="s">
        <v>227</v>
      </c>
      <c r="C158" s="21" t="s">
        <v>233</v>
      </c>
      <c r="D158" s="22">
        <v>1</v>
      </c>
      <c r="E158" s="24">
        <f>TRUNC(단가대비표!O41*1/8*16/12*25/20,1)</f>
        <v>0</v>
      </c>
      <c r="F158" s="27">
        <f>TRUNC(E158*D158,1)</f>
        <v>0</v>
      </c>
      <c r="G158" s="24">
        <f>TRUNC(단가대비표!P41*1/8*16/12*25/20,1)</f>
        <v>55700</v>
      </c>
      <c r="H158" s="27">
        <f>TRUNC(G158*D158,1)</f>
        <v>55700</v>
      </c>
      <c r="I158" s="24">
        <f>TRUNC(단가대비표!V41*1/8*16/12*25/20,1)</f>
        <v>0</v>
      </c>
      <c r="J158" s="27">
        <f>TRUNC(I158*D158,1)</f>
        <v>0</v>
      </c>
      <c r="K158" s="24">
        <f t="shared" si="21"/>
        <v>55700</v>
      </c>
      <c r="L158" s="27">
        <f t="shared" si="21"/>
        <v>55700</v>
      </c>
      <c r="M158" s="21" t="s">
        <v>227</v>
      </c>
      <c r="N158" s="3" t="s">
        <v>56</v>
      </c>
      <c r="O158" s="3" t="s">
        <v>220</v>
      </c>
      <c r="P158" s="3" t="s">
        <v>237</v>
      </c>
      <c r="Q158" s="3" t="s">
        <v>237</v>
      </c>
      <c r="R158" s="3" t="s">
        <v>228</v>
      </c>
      <c r="AV158" s="3" t="s">
        <v>227</v>
      </c>
      <c r="AW158" s="3" t="s">
        <v>593</v>
      </c>
      <c r="AX158" s="3" t="s">
        <v>228</v>
      </c>
      <c r="AY158" s="3" t="s">
        <v>227</v>
      </c>
      <c r="AZ158" s="3" t="s">
        <v>227</v>
      </c>
    </row>
    <row r="159" spans="1:52" ht="30" customHeight="1" x14ac:dyDescent="0.3">
      <c r="A159" s="21" t="s">
        <v>562</v>
      </c>
      <c r="B159" s="21" t="s">
        <v>227</v>
      </c>
      <c r="C159" s="21" t="s">
        <v>227</v>
      </c>
      <c r="D159" s="22"/>
      <c r="E159" s="24"/>
      <c r="F159" s="27">
        <f>TRUNC(SUMIF(N155:N158,N154,F155:F158),0)</f>
        <v>29707</v>
      </c>
      <c r="G159" s="24"/>
      <c r="H159" s="27">
        <f>TRUNC(SUMIF(N155:N158,N154,H155:H158),0)</f>
        <v>55700</v>
      </c>
      <c r="I159" s="24"/>
      <c r="J159" s="27">
        <f>TRUNC(SUMIF(N155:N158,N154,J155:J158),0)</f>
        <v>65589</v>
      </c>
      <c r="K159" s="24"/>
      <c r="L159" s="27">
        <f>F159+H159+J159</f>
        <v>150996</v>
      </c>
      <c r="M159" s="21" t="s">
        <v>227</v>
      </c>
      <c r="N159" s="3" t="s">
        <v>412</v>
      </c>
      <c r="O159" s="3" t="s">
        <v>412</v>
      </c>
      <c r="P159" s="3" t="s">
        <v>227</v>
      </c>
      <c r="Q159" s="3" t="s">
        <v>227</v>
      </c>
      <c r="R159" s="3" t="s">
        <v>227</v>
      </c>
      <c r="AV159" s="3" t="s">
        <v>227</v>
      </c>
      <c r="AW159" s="3" t="s">
        <v>227</v>
      </c>
      <c r="AX159" s="3" t="s">
        <v>227</v>
      </c>
      <c r="AY159" s="3" t="s">
        <v>227</v>
      </c>
      <c r="AZ159" s="3" t="s">
        <v>227</v>
      </c>
    </row>
    <row r="160" spans="1:52" ht="30" customHeight="1" x14ac:dyDescent="0.3">
      <c r="A160" s="22"/>
      <c r="B160" s="22"/>
      <c r="C160" s="22"/>
      <c r="D160" s="22"/>
      <c r="E160" s="24"/>
      <c r="F160" s="27"/>
      <c r="G160" s="24"/>
      <c r="H160" s="27"/>
      <c r="I160" s="24"/>
      <c r="J160" s="27"/>
      <c r="K160" s="24"/>
      <c r="L160" s="27"/>
      <c r="M160" s="22"/>
    </row>
    <row r="161" spans="1:52" ht="30" customHeight="1" x14ac:dyDescent="0.3">
      <c r="A161" s="18" t="s">
        <v>193</v>
      </c>
      <c r="B161" s="19"/>
      <c r="C161" s="19"/>
      <c r="D161" s="19"/>
      <c r="E161" s="23"/>
      <c r="F161" s="26"/>
      <c r="G161" s="23"/>
      <c r="H161" s="26"/>
      <c r="I161" s="23"/>
      <c r="J161" s="26"/>
      <c r="K161" s="23"/>
      <c r="L161" s="26"/>
      <c r="M161" s="20"/>
      <c r="N161" s="3" t="s">
        <v>34</v>
      </c>
    </row>
    <row r="162" spans="1:52" ht="30" customHeight="1" x14ac:dyDescent="0.3">
      <c r="A162" s="21" t="s">
        <v>249</v>
      </c>
      <c r="B162" s="21" t="s">
        <v>227</v>
      </c>
      <c r="C162" s="21" t="s">
        <v>233</v>
      </c>
      <c r="D162" s="22">
        <v>0.17</v>
      </c>
      <c r="E162" s="24">
        <f>단가대비표!O40</f>
        <v>0</v>
      </c>
      <c r="F162" s="27">
        <f>TRUNC(E162*D162,1)</f>
        <v>0</v>
      </c>
      <c r="G162" s="24">
        <f>단가대비표!P40</f>
        <v>229482</v>
      </c>
      <c r="H162" s="27">
        <f>TRUNC(G162*D162,1)</f>
        <v>39011.9</v>
      </c>
      <c r="I162" s="24">
        <f>단가대비표!V40</f>
        <v>0</v>
      </c>
      <c r="J162" s="27">
        <f>TRUNC(I162*D162,1)</f>
        <v>0</v>
      </c>
      <c r="K162" s="24">
        <f>TRUNC(E162+G162+I162,1)</f>
        <v>229482</v>
      </c>
      <c r="L162" s="27">
        <f>TRUNC(F162+H162+J162,1)</f>
        <v>39011.9</v>
      </c>
      <c r="M162" s="21" t="s">
        <v>227</v>
      </c>
      <c r="N162" s="3" t="s">
        <v>34</v>
      </c>
      <c r="O162" s="3" t="s">
        <v>196</v>
      </c>
      <c r="P162" s="3" t="s">
        <v>237</v>
      </c>
      <c r="Q162" s="3" t="s">
        <v>237</v>
      </c>
      <c r="R162" s="3" t="s">
        <v>228</v>
      </c>
      <c r="AV162" s="3" t="s">
        <v>227</v>
      </c>
      <c r="AW162" s="3" t="s">
        <v>611</v>
      </c>
      <c r="AX162" s="3" t="s">
        <v>227</v>
      </c>
      <c r="AY162" s="3" t="s">
        <v>227</v>
      </c>
      <c r="AZ162" s="3" t="s">
        <v>227</v>
      </c>
    </row>
    <row r="163" spans="1:52" ht="30" customHeight="1" x14ac:dyDescent="0.3">
      <c r="A163" s="21" t="s">
        <v>341</v>
      </c>
      <c r="B163" s="21" t="s">
        <v>227</v>
      </c>
      <c r="C163" s="21" t="s">
        <v>233</v>
      </c>
      <c r="D163" s="22">
        <v>0.04</v>
      </c>
      <c r="E163" s="24">
        <f>단가대비표!O31</f>
        <v>0</v>
      </c>
      <c r="F163" s="27">
        <f>TRUNC(E163*D163,1)</f>
        <v>0</v>
      </c>
      <c r="G163" s="24">
        <f>단가대비표!P31</f>
        <v>165545</v>
      </c>
      <c r="H163" s="27">
        <f>TRUNC(G163*D163,1)</f>
        <v>6621.8</v>
      </c>
      <c r="I163" s="24">
        <f>단가대비표!V31</f>
        <v>0</v>
      </c>
      <c r="J163" s="27">
        <f>TRUNC(I163*D163,1)</f>
        <v>0</v>
      </c>
      <c r="K163" s="24">
        <f>TRUNC(E163+G163+I163,1)</f>
        <v>165545</v>
      </c>
      <c r="L163" s="27">
        <f>TRUNC(F163+H163+J163,1)</f>
        <v>6621.8</v>
      </c>
      <c r="M163" s="21" t="s">
        <v>227</v>
      </c>
      <c r="N163" s="3" t="s">
        <v>34</v>
      </c>
      <c r="O163" s="3" t="s">
        <v>207</v>
      </c>
      <c r="P163" s="3" t="s">
        <v>237</v>
      </c>
      <c r="Q163" s="3" t="s">
        <v>237</v>
      </c>
      <c r="R163" s="3" t="s">
        <v>228</v>
      </c>
      <c r="AV163" s="3" t="s">
        <v>227</v>
      </c>
      <c r="AW163" s="3" t="s">
        <v>613</v>
      </c>
      <c r="AX163" s="3" t="s">
        <v>227</v>
      </c>
      <c r="AY163" s="3" t="s">
        <v>227</v>
      </c>
      <c r="AZ163" s="3" t="s">
        <v>227</v>
      </c>
    </row>
    <row r="164" spans="1:52" ht="30" customHeight="1" x14ac:dyDescent="0.3">
      <c r="A164" s="21" t="s">
        <v>562</v>
      </c>
      <c r="B164" s="21" t="s">
        <v>227</v>
      </c>
      <c r="C164" s="21" t="s">
        <v>227</v>
      </c>
      <c r="D164" s="22"/>
      <c r="E164" s="24"/>
      <c r="F164" s="27">
        <f>TRUNC(SUMIF(N162:N163,N161,F162:F163),0)</f>
        <v>0</v>
      </c>
      <c r="G164" s="24"/>
      <c r="H164" s="27">
        <f>TRUNC(SUMIF(N162:N163,N161,H162:H163),0)</f>
        <v>45633</v>
      </c>
      <c r="I164" s="24"/>
      <c r="J164" s="27">
        <f>TRUNC(SUMIF(N162:N163,N161,J162:J163),0)</f>
        <v>0</v>
      </c>
      <c r="K164" s="24"/>
      <c r="L164" s="27">
        <f>F164+H164+J164</f>
        <v>45633</v>
      </c>
      <c r="M164" s="21" t="s">
        <v>227</v>
      </c>
      <c r="N164" s="3" t="s">
        <v>412</v>
      </c>
      <c r="O164" s="3" t="s">
        <v>412</v>
      </c>
      <c r="P164" s="3" t="s">
        <v>227</v>
      </c>
      <c r="Q164" s="3" t="s">
        <v>227</v>
      </c>
      <c r="R164" s="3" t="s">
        <v>227</v>
      </c>
      <c r="AV164" s="3" t="s">
        <v>227</v>
      </c>
      <c r="AW164" s="3" t="s">
        <v>227</v>
      </c>
      <c r="AX164" s="3" t="s">
        <v>227</v>
      </c>
      <c r="AY164" s="3" t="s">
        <v>227</v>
      </c>
      <c r="AZ164" s="3" t="s">
        <v>227</v>
      </c>
    </row>
    <row r="165" spans="1:52" ht="30" customHeight="1" x14ac:dyDescent="0.3">
      <c r="A165" s="22"/>
      <c r="B165" s="22"/>
      <c r="C165" s="22"/>
      <c r="D165" s="22"/>
      <c r="E165" s="24"/>
      <c r="F165" s="27"/>
      <c r="G165" s="24"/>
      <c r="H165" s="27"/>
      <c r="I165" s="24"/>
      <c r="J165" s="27"/>
      <c r="K165" s="24"/>
      <c r="L165" s="27"/>
      <c r="M165" s="22"/>
    </row>
    <row r="166" spans="1:52" ht="30" customHeight="1" x14ac:dyDescent="0.3">
      <c r="A166" s="18" t="s">
        <v>575</v>
      </c>
      <c r="B166" s="19"/>
      <c r="C166" s="19"/>
      <c r="D166" s="19"/>
      <c r="E166" s="23"/>
      <c r="F166" s="26"/>
      <c r="G166" s="23"/>
      <c r="H166" s="26"/>
      <c r="I166" s="23"/>
      <c r="J166" s="26"/>
      <c r="K166" s="23"/>
      <c r="L166" s="26"/>
      <c r="M166" s="20"/>
      <c r="N166" s="3" t="s">
        <v>33</v>
      </c>
    </row>
    <row r="167" spans="1:52" ht="30" customHeight="1" x14ac:dyDescent="0.3">
      <c r="A167" s="21" t="s">
        <v>243</v>
      </c>
      <c r="B167" s="21" t="s">
        <v>227</v>
      </c>
      <c r="C167" s="21" t="s">
        <v>233</v>
      </c>
      <c r="D167" s="22">
        <v>2.5000000000000001E-2</v>
      </c>
      <c r="E167" s="24">
        <f>단가대비표!O43</f>
        <v>0</v>
      </c>
      <c r="F167" s="27">
        <f>TRUNC(E167*D167,1)</f>
        <v>0</v>
      </c>
      <c r="G167" s="24">
        <f>단가대비표!P43</f>
        <v>200603</v>
      </c>
      <c r="H167" s="27">
        <f>TRUNC(G167*D167,1)</f>
        <v>5015</v>
      </c>
      <c r="I167" s="24">
        <f>단가대비표!V43</f>
        <v>0</v>
      </c>
      <c r="J167" s="27">
        <f>TRUNC(I167*D167,1)</f>
        <v>0</v>
      </c>
      <c r="K167" s="24">
        <f>TRUNC(E167+G167+I167,1)</f>
        <v>200603</v>
      </c>
      <c r="L167" s="27">
        <f>TRUNC(F167+H167+J167,1)</f>
        <v>5015</v>
      </c>
      <c r="M167" s="21" t="s">
        <v>227</v>
      </c>
      <c r="N167" s="3" t="s">
        <v>33</v>
      </c>
      <c r="O167" s="3" t="s">
        <v>201</v>
      </c>
      <c r="P167" s="3" t="s">
        <v>237</v>
      </c>
      <c r="Q167" s="3" t="s">
        <v>237</v>
      </c>
      <c r="R167" s="3" t="s">
        <v>228</v>
      </c>
      <c r="AV167" s="3" t="s">
        <v>227</v>
      </c>
      <c r="AW167" s="3" t="s">
        <v>606</v>
      </c>
      <c r="AX167" s="3" t="s">
        <v>227</v>
      </c>
      <c r="AY167" s="3" t="s">
        <v>227</v>
      </c>
      <c r="AZ167" s="3" t="s">
        <v>227</v>
      </c>
    </row>
    <row r="168" spans="1:52" ht="30" customHeight="1" x14ac:dyDescent="0.3">
      <c r="A168" s="21" t="s">
        <v>562</v>
      </c>
      <c r="B168" s="21" t="s">
        <v>227</v>
      </c>
      <c r="C168" s="21" t="s">
        <v>227</v>
      </c>
      <c r="D168" s="22"/>
      <c r="E168" s="24"/>
      <c r="F168" s="27">
        <f>TRUNC(SUMIF(N167:N167,N166,F167:F167),0)</f>
        <v>0</v>
      </c>
      <c r="G168" s="24"/>
      <c r="H168" s="27">
        <f>TRUNC(SUMIF(N167:N167,N166,H167:H167),0)</f>
        <v>5015</v>
      </c>
      <c r="I168" s="24"/>
      <c r="J168" s="27">
        <f>TRUNC(SUMIF(N167:N167,N166,J167:J167),0)</f>
        <v>0</v>
      </c>
      <c r="K168" s="24"/>
      <c r="L168" s="27">
        <f>F168+H168+J168</f>
        <v>5015</v>
      </c>
      <c r="M168" s="21" t="s">
        <v>227</v>
      </c>
      <c r="N168" s="3" t="s">
        <v>412</v>
      </c>
      <c r="O168" s="3" t="s">
        <v>412</v>
      </c>
      <c r="P168" s="3" t="s">
        <v>227</v>
      </c>
      <c r="Q168" s="3" t="s">
        <v>227</v>
      </c>
      <c r="R168" s="3" t="s">
        <v>227</v>
      </c>
      <c r="AV168" s="3" t="s">
        <v>227</v>
      </c>
      <c r="AW168" s="3" t="s">
        <v>227</v>
      </c>
      <c r="AX168" s="3" t="s">
        <v>227</v>
      </c>
      <c r="AY168" s="3" t="s">
        <v>227</v>
      </c>
      <c r="AZ168" s="3" t="s">
        <v>227</v>
      </c>
    </row>
    <row r="169" spans="1:52" ht="30" customHeight="1" x14ac:dyDescent="0.3">
      <c r="A169" s="22"/>
      <c r="B169" s="22"/>
      <c r="C169" s="22"/>
      <c r="D169" s="22"/>
      <c r="E169" s="24"/>
      <c r="F169" s="27"/>
      <c r="G169" s="24"/>
      <c r="H169" s="27"/>
      <c r="I169" s="24"/>
      <c r="J169" s="27"/>
      <c r="K169" s="24"/>
      <c r="L169" s="27"/>
      <c r="M169" s="22"/>
    </row>
    <row r="170" spans="1:52" ht="30" customHeight="1" x14ac:dyDescent="0.3">
      <c r="A170" s="18" t="s">
        <v>75</v>
      </c>
      <c r="B170" s="19"/>
      <c r="C170" s="19"/>
      <c r="D170" s="19"/>
      <c r="E170" s="23"/>
      <c r="F170" s="26"/>
      <c r="G170" s="23"/>
      <c r="H170" s="26"/>
      <c r="I170" s="23"/>
      <c r="J170" s="26"/>
      <c r="K170" s="23"/>
      <c r="L170" s="26"/>
      <c r="M170" s="20"/>
      <c r="N170" s="3" t="s">
        <v>20</v>
      </c>
    </row>
    <row r="171" spans="1:52" ht="30" customHeight="1" x14ac:dyDescent="0.3">
      <c r="A171" s="21" t="s">
        <v>331</v>
      </c>
      <c r="B171" s="21" t="s">
        <v>227</v>
      </c>
      <c r="C171" s="21" t="s">
        <v>233</v>
      </c>
      <c r="D171" s="22">
        <v>6.0000000000000001E-3</v>
      </c>
      <c r="E171" s="24">
        <f>단가대비표!O32</f>
        <v>0</v>
      </c>
      <c r="F171" s="27">
        <f>TRUNC(E171*D171,1)</f>
        <v>0</v>
      </c>
      <c r="G171" s="24">
        <f>단가대비표!P32</f>
        <v>214222</v>
      </c>
      <c r="H171" s="27">
        <f>TRUNC(G171*D171,1)</f>
        <v>1285.3</v>
      </c>
      <c r="I171" s="24">
        <f>단가대비표!V32</f>
        <v>0</v>
      </c>
      <c r="J171" s="27">
        <f>TRUNC(I171*D171,1)</f>
        <v>0</v>
      </c>
      <c r="K171" s="24">
        <f>TRUNC(E171+G171+I171,1)</f>
        <v>214222</v>
      </c>
      <c r="L171" s="27">
        <f>TRUNC(F171+H171+J171,1)</f>
        <v>1285.3</v>
      </c>
      <c r="M171" s="21" t="s">
        <v>227</v>
      </c>
      <c r="N171" s="3" t="s">
        <v>20</v>
      </c>
      <c r="O171" s="3" t="s">
        <v>200</v>
      </c>
      <c r="P171" s="3" t="s">
        <v>237</v>
      </c>
      <c r="Q171" s="3" t="s">
        <v>237</v>
      </c>
      <c r="R171" s="3" t="s">
        <v>228</v>
      </c>
      <c r="AV171" s="3" t="s">
        <v>227</v>
      </c>
      <c r="AW171" s="3" t="s">
        <v>619</v>
      </c>
      <c r="AX171" s="3" t="s">
        <v>227</v>
      </c>
      <c r="AY171" s="3" t="s">
        <v>227</v>
      </c>
      <c r="AZ171" s="3" t="s">
        <v>227</v>
      </c>
    </row>
    <row r="172" spans="1:52" ht="30" customHeight="1" x14ac:dyDescent="0.3">
      <c r="A172" s="21" t="s">
        <v>562</v>
      </c>
      <c r="B172" s="21" t="s">
        <v>227</v>
      </c>
      <c r="C172" s="21" t="s">
        <v>227</v>
      </c>
      <c r="D172" s="22"/>
      <c r="E172" s="24"/>
      <c r="F172" s="27">
        <f>TRUNC(SUMIF(N171:N171,N170,F171:F171),0)</f>
        <v>0</v>
      </c>
      <c r="G172" s="24"/>
      <c r="H172" s="27">
        <f>TRUNC(SUMIF(N171:N171,N170,H171:H171),0)</f>
        <v>1285</v>
      </c>
      <c r="I172" s="24"/>
      <c r="J172" s="27">
        <f>TRUNC(SUMIF(N171:N171,N170,J171:J171),0)</f>
        <v>0</v>
      </c>
      <c r="K172" s="24"/>
      <c r="L172" s="27">
        <f>F172+H172+J172</f>
        <v>1285</v>
      </c>
      <c r="M172" s="21" t="s">
        <v>227</v>
      </c>
      <c r="N172" s="3" t="s">
        <v>412</v>
      </c>
      <c r="O172" s="3" t="s">
        <v>412</v>
      </c>
      <c r="P172" s="3" t="s">
        <v>227</v>
      </c>
      <c r="Q172" s="3" t="s">
        <v>227</v>
      </c>
      <c r="R172" s="3" t="s">
        <v>227</v>
      </c>
      <c r="AV172" s="3" t="s">
        <v>227</v>
      </c>
      <c r="AW172" s="3" t="s">
        <v>227</v>
      </c>
      <c r="AX172" s="3" t="s">
        <v>227</v>
      </c>
      <c r="AY172" s="3" t="s">
        <v>227</v>
      </c>
      <c r="AZ172" s="3" t="s">
        <v>227</v>
      </c>
    </row>
    <row r="173" spans="1:52" ht="30" customHeight="1" x14ac:dyDescent="0.3">
      <c r="A173" s="22"/>
      <c r="B173" s="22"/>
      <c r="C173" s="22"/>
      <c r="D173" s="22"/>
      <c r="E173" s="24"/>
      <c r="F173" s="27"/>
      <c r="G173" s="24"/>
      <c r="H173" s="27"/>
      <c r="I173" s="24"/>
      <c r="J173" s="27"/>
      <c r="K173" s="24"/>
      <c r="L173" s="27"/>
      <c r="M173" s="22"/>
    </row>
    <row r="174" spans="1:52" ht="30" customHeight="1" x14ac:dyDescent="0.3">
      <c r="A174" s="18" t="s">
        <v>74</v>
      </c>
      <c r="B174" s="19"/>
      <c r="C174" s="19"/>
      <c r="D174" s="19"/>
      <c r="E174" s="23"/>
      <c r="F174" s="26"/>
      <c r="G174" s="23"/>
      <c r="H174" s="26"/>
      <c r="I174" s="23"/>
      <c r="J174" s="26"/>
      <c r="K174" s="23"/>
      <c r="L174" s="26"/>
      <c r="M174" s="20"/>
      <c r="N174" s="3" t="s">
        <v>30</v>
      </c>
    </row>
    <row r="175" spans="1:52" ht="30" customHeight="1" x14ac:dyDescent="0.3">
      <c r="A175" s="21" t="s">
        <v>276</v>
      </c>
      <c r="B175" s="21" t="s">
        <v>661</v>
      </c>
      <c r="C175" s="21" t="s">
        <v>250</v>
      </c>
      <c r="D175" s="22">
        <v>1.05</v>
      </c>
      <c r="E175" s="24">
        <f>단가대비표!O29</f>
        <v>1630</v>
      </c>
      <c r="F175" s="27">
        <f>TRUNC(E175*D175,1)</f>
        <v>1711.5</v>
      </c>
      <c r="G175" s="24">
        <f>단가대비표!P29</f>
        <v>0</v>
      </c>
      <c r="H175" s="27">
        <f>TRUNC(G175*D175,1)</f>
        <v>0</v>
      </c>
      <c r="I175" s="24">
        <f>단가대비표!V29</f>
        <v>0</v>
      </c>
      <c r="J175" s="27">
        <f>TRUNC(I175*D175,1)</f>
        <v>0</v>
      </c>
      <c r="K175" s="24">
        <f t="shared" ref="K175:L178" si="22">TRUNC(E175+G175+I175,1)</f>
        <v>1630</v>
      </c>
      <c r="L175" s="27">
        <f t="shared" si="22"/>
        <v>1711.5</v>
      </c>
      <c r="M175" s="21" t="s">
        <v>227</v>
      </c>
      <c r="N175" s="3" t="s">
        <v>30</v>
      </c>
      <c r="O175" s="3" t="s">
        <v>192</v>
      </c>
      <c r="P175" s="3" t="s">
        <v>237</v>
      </c>
      <c r="Q175" s="3" t="s">
        <v>237</v>
      </c>
      <c r="R175" s="3" t="s">
        <v>228</v>
      </c>
      <c r="AV175" s="3" t="s">
        <v>227</v>
      </c>
      <c r="AW175" s="3" t="s">
        <v>10</v>
      </c>
      <c r="AX175" s="3" t="s">
        <v>227</v>
      </c>
      <c r="AY175" s="3" t="s">
        <v>227</v>
      </c>
      <c r="AZ175" s="3" t="s">
        <v>227</v>
      </c>
    </row>
    <row r="176" spans="1:52" ht="30" customHeight="1" x14ac:dyDescent="0.3">
      <c r="A176" s="21" t="s">
        <v>675</v>
      </c>
      <c r="B176" s="21" t="s">
        <v>227</v>
      </c>
      <c r="C176" s="21" t="s">
        <v>257</v>
      </c>
      <c r="D176" s="22">
        <v>1.38</v>
      </c>
      <c r="E176" s="24">
        <f>일위대가목록!E36</f>
        <v>153</v>
      </c>
      <c r="F176" s="27">
        <f>TRUNC(E176*D176,1)</f>
        <v>211.1</v>
      </c>
      <c r="G176" s="24">
        <f>일위대가목록!F36</f>
        <v>5132</v>
      </c>
      <c r="H176" s="27">
        <f>TRUNC(G176*D176,1)</f>
        <v>7082.1</v>
      </c>
      <c r="I176" s="24">
        <f>일위대가목록!G36</f>
        <v>256</v>
      </c>
      <c r="J176" s="27">
        <f>TRUNC(I176*D176,1)</f>
        <v>353.2</v>
      </c>
      <c r="K176" s="24">
        <f t="shared" si="22"/>
        <v>5541</v>
      </c>
      <c r="L176" s="27">
        <f t="shared" si="22"/>
        <v>7646.4</v>
      </c>
      <c r="M176" s="21" t="s">
        <v>474</v>
      </c>
      <c r="N176" s="3" t="s">
        <v>30</v>
      </c>
      <c r="O176" s="3" t="s">
        <v>31</v>
      </c>
      <c r="P176" s="3" t="s">
        <v>228</v>
      </c>
      <c r="Q176" s="3" t="s">
        <v>237</v>
      </c>
      <c r="R176" s="3" t="s">
        <v>237</v>
      </c>
      <c r="AV176" s="3" t="s">
        <v>227</v>
      </c>
      <c r="AW176" s="3" t="s">
        <v>97</v>
      </c>
      <c r="AX176" s="3" t="s">
        <v>227</v>
      </c>
      <c r="AY176" s="3" t="s">
        <v>227</v>
      </c>
      <c r="AZ176" s="3" t="s">
        <v>227</v>
      </c>
    </row>
    <row r="177" spans="1:52" ht="30" customHeight="1" x14ac:dyDescent="0.3">
      <c r="A177" s="21" t="s">
        <v>468</v>
      </c>
      <c r="B177" s="21" t="s">
        <v>668</v>
      </c>
      <c r="C177" s="21" t="s">
        <v>262</v>
      </c>
      <c r="D177" s="22">
        <v>0.12</v>
      </c>
      <c r="E177" s="24">
        <f>일위대가목록!E37</f>
        <v>554</v>
      </c>
      <c r="F177" s="27">
        <f>TRUNC(E177*D177,1)</f>
        <v>66.400000000000006</v>
      </c>
      <c r="G177" s="24">
        <f>일위대가목록!F37</f>
        <v>892</v>
      </c>
      <c r="H177" s="27">
        <f>TRUNC(G177*D177,1)</f>
        <v>107</v>
      </c>
      <c r="I177" s="24">
        <f>일위대가목록!G37</f>
        <v>107</v>
      </c>
      <c r="J177" s="27">
        <f>TRUNC(I177*D177,1)</f>
        <v>12.8</v>
      </c>
      <c r="K177" s="24">
        <f t="shared" si="22"/>
        <v>1553</v>
      </c>
      <c r="L177" s="27">
        <f t="shared" si="22"/>
        <v>186.2</v>
      </c>
      <c r="M177" s="21" t="s">
        <v>469</v>
      </c>
      <c r="N177" s="3" t="s">
        <v>30</v>
      </c>
      <c r="O177" s="3" t="s">
        <v>46</v>
      </c>
      <c r="P177" s="3" t="s">
        <v>228</v>
      </c>
      <c r="Q177" s="3" t="s">
        <v>237</v>
      </c>
      <c r="R177" s="3" t="s">
        <v>237</v>
      </c>
      <c r="AV177" s="3" t="s">
        <v>227</v>
      </c>
      <c r="AW177" s="3" t="s">
        <v>98</v>
      </c>
      <c r="AX177" s="3" t="s">
        <v>227</v>
      </c>
      <c r="AY177" s="3" t="s">
        <v>227</v>
      </c>
      <c r="AZ177" s="3" t="s">
        <v>227</v>
      </c>
    </row>
    <row r="178" spans="1:52" ht="30" customHeight="1" x14ac:dyDescent="0.3">
      <c r="A178" s="21" t="s">
        <v>476</v>
      </c>
      <c r="B178" s="21" t="s">
        <v>450</v>
      </c>
      <c r="C178" s="21" t="s">
        <v>257</v>
      </c>
      <c r="D178" s="22">
        <v>-4.8300000000000003E-2</v>
      </c>
      <c r="E178" s="24">
        <f>단가대비표!O9</f>
        <v>665</v>
      </c>
      <c r="F178" s="27">
        <f>TRUNC(E178*D178,1)</f>
        <v>-32.1</v>
      </c>
      <c r="G178" s="24">
        <f>단가대비표!P9</f>
        <v>0</v>
      </c>
      <c r="H178" s="27">
        <f>TRUNC(G178*D178,1)</f>
        <v>0</v>
      </c>
      <c r="I178" s="24">
        <f>단가대비표!V9</f>
        <v>0</v>
      </c>
      <c r="J178" s="27">
        <f>TRUNC(I178*D178,1)</f>
        <v>0</v>
      </c>
      <c r="K178" s="24">
        <f t="shared" si="22"/>
        <v>665</v>
      </c>
      <c r="L178" s="27">
        <f t="shared" si="22"/>
        <v>-32.1</v>
      </c>
      <c r="M178" s="21" t="s">
        <v>470</v>
      </c>
      <c r="N178" s="3" t="s">
        <v>30</v>
      </c>
      <c r="O178" s="3" t="s">
        <v>174</v>
      </c>
      <c r="P178" s="3" t="s">
        <v>237</v>
      </c>
      <c r="Q178" s="3" t="s">
        <v>237</v>
      </c>
      <c r="R178" s="3" t="s">
        <v>228</v>
      </c>
      <c r="AV178" s="3" t="s">
        <v>227</v>
      </c>
      <c r="AW178" s="3" t="s">
        <v>626</v>
      </c>
      <c r="AX178" s="3" t="s">
        <v>227</v>
      </c>
      <c r="AY178" s="3" t="s">
        <v>227</v>
      </c>
      <c r="AZ178" s="3" t="s">
        <v>227</v>
      </c>
    </row>
    <row r="179" spans="1:52" ht="30" customHeight="1" x14ac:dyDescent="0.3">
      <c r="A179" s="21" t="s">
        <v>562</v>
      </c>
      <c r="B179" s="21" t="s">
        <v>227</v>
      </c>
      <c r="C179" s="21" t="s">
        <v>227</v>
      </c>
      <c r="D179" s="22"/>
      <c r="E179" s="24"/>
      <c r="F179" s="27">
        <f>TRUNC(SUMIF(N175:N178,N174,F175:F178),0)</f>
        <v>1956</v>
      </c>
      <c r="G179" s="24"/>
      <c r="H179" s="27">
        <f>TRUNC(SUMIF(N175:N178,N174,H175:H178),0)</f>
        <v>7189</v>
      </c>
      <c r="I179" s="24"/>
      <c r="J179" s="27">
        <f>TRUNC(SUMIF(N175:N178,N174,J175:J178),0)</f>
        <v>366</v>
      </c>
      <c r="K179" s="24"/>
      <c r="L179" s="27">
        <f>F179+H179+J179</f>
        <v>9511</v>
      </c>
      <c r="M179" s="21" t="s">
        <v>227</v>
      </c>
      <c r="N179" s="3" t="s">
        <v>412</v>
      </c>
      <c r="O179" s="3" t="s">
        <v>412</v>
      </c>
      <c r="P179" s="3" t="s">
        <v>227</v>
      </c>
      <c r="Q179" s="3" t="s">
        <v>227</v>
      </c>
      <c r="R179" s="3" t="s">
        <v>227</v>
      </c>
      <c r="AV179" s="3" t="s">
        <v>227</v>
      </c>
      <c r="AW179" s="3" t="s">
        <v>227</v>
      </c>
      <c r="AX179" s="3" t="s">
        <v>227</v>
      </c>
      <c r="AY179" s="3" t="s">
        <v>227</v>
      </c>
      <c r="AZ179" s="3" t="s">
        <v>227</v>
      </c>
    </row>
    <row r="180" spans="1:52" ht="30" customHeight="1" x14ac:dyDescent="0.3">
      <c r="A180" s="22"/>
      <c r="B180" s="22"/>
      <c r="C180" s="22"/>
      <c r="D180" s="22"/>
      <c r="E180" s="24"/>
      <c r="F180" s="27"/>
      <c r="G180" s="24"/>
      <c r="H180" s="27"/>
      <c r="I180" s="24"/>
      <c r="J180" s="27"/>
      <c r="K180" s="24"/>
      <c r="L180" s="27"/>
      <c r="M180" s="22"/>
    </row>
    <row r="181" spans="1:52" ht="30" customHeight="1" x14ac:dyDescent="0.3">
      <c r="A181" s="18" t="s">
        <v>78</v>
      </c>
      <c r="B181" s="19"/>
      <c r="C181" s="19"/>
      <c r="D181" s="19"/>
      <c r="E181" s="23"/>
      <c r="F181" s="26"/>
      <c r="G181" s="23"/>
      <c r="H181" s="26"/>
      <c r="I181" s="23"/>
      <c r="J181" s="26"/>
      <c r="K181" s="23"/>
      <c r="L181" s="26"/>
      <c r="M181" s="20"/>
      <c r="N181" s="3" t="s">
        <v>37</v>
      </c>
    </row>
    <row r="182" spans="1:52" ht="30" customHeight="1" x14ac:dyDescent="0.3">
      <c r="A182" s="21" t="s">
        <v>426</v>
      </c>
      <c r="B182" s="21" t="s">
        <v>460</v>
      </c>
      <c r="C182" s="21" t="s">
        <v>262</v>
      </c>
      <c r="D182" s="22">
        <v>1</v>
      </c>
      <c r="E182" s="24">
        <f>일위대가목록!E38</f>
        <v>47093</v>
      </c>
      <c r="F182" s="27">
        <f>TRUNC(E182*D182,1)</f>
        <v>47093</v>
      </c>
      <c r="G182" s="24">
        <f>일위대가목록!F38</f>
        <v>41723</v>
      </c>
      <c r="H182" s="27">
        <f>TRUNC(G182*D182,1)</f>
        <v>41723</v>
      </c>
      <c r="I182" s="24">
        <f>일위대가목록!G38</f>
        <v>2081</v>
      </c>
      <c r="J182" s="27">
        <f>TRUNC(I182*D182,1)</f>
        <v>2081</v>
      </c>
      <c r="K182" s="24">
        <f>TRUNC(E182+G182+I182,1)</f>
        <v>90897</v>
      </c>
      <c r="L182" s="27">
        <f>TRUNC(F182+H182+J182,1)</f>
        <v>90897</v>
      </c>
      <c r="M182" s="21" t="s">
        <v>464</v>
      </c>
      <c r="N182" s="3" t="s">
        <v>37</v>
      </c>
      <c r="O182" s="3" t="s">
        <v>15</v>
      </c>
      <c r="P182" s="3" t="s">
        <v>228</v>
      </c>
      <c r="Q182" s="3" t="s">
        <v>237</v>
      </c>
      <c r="R182" s="3" t="s">
        <v>237</v>
      </c>
      <c r="AV182" s="3" t="s">
        <v>227</v>
      </c>
      <c r="AW182" s="3" t="s">
        <v>108</v>
      </c>
      <c r="AX182" s="3" t="s">
        <v>227</v>
      </c>
      <c r="AY182" s="3" t="s">
        <v>227</v>
      </c>
      <c r="AZ182" s="3" t="s">
        <v>227</v>
      </c>
    </row>
    <row r="183" spans="1:52" ht="30" customHeight="1" x14ac:dyDescent="0.3">
      <c r="A183" s="21" t="s">
        <v>457</v>
      </c>
      <c r="B183" s="21" t="s">
        <v>664</v>
      </c>
      <c r="C183" s="21" t="s">
        <v>262</v>
      </c>
      <c r="D183" s="22">
        <v>1</v>
      </c>
      <c r="E183" s="24">
        <f>일위대가목록!E39</f>
        <v>8983</v>
      </c>
      <c r="F183" s="27">
        <f>TRUNC(E183*D183,1)</f>
        <v>8983</v>
      </c>
      <c r="G183" s="24">
        <f>일위대가목록!F39</f>
        <v>3454</v>
      </c>
      <c r="H183" s="27">
        <f>TRUNC(G183*D183,1)</f>
        <v>3454</v>
      </c>
      <c r="I183" s="24">
        <f>일위대가목록!G39</f>
        <v>214</v>
      </c>
      <c r="J183" s="27">
        <f>TRUNC(I183*D183,1)</f>
        <v>214</v>
      </c>
      <c r="K183" s="24">
        <f>TRUNC(E183+G183+I183,1)</f>
        <v>12651</v>
      </c>
      <c r="L183" s="27">
        <f>TRUNC(F183+H183+J183,1)</f>
        <v>12651</v>
      </c>
      <c r="M183" s="21" t="s">
        <v>473</v>
      </c>
      <c r="N183" s="3" t="s">
        <v>37</v>
      </c>
      <c r="O183" s="3" t="s">
        <v>39</v>
      </c>
      <c r="P183" s="3" t="s">
        <v>228</v>
      </c>
      <c r="Q183" s="3" t="s">
        <v>237</v>
      </c>
      <c r="R183" s="3" t="s">
        <v>237</v>
      </c>
      <c r="AV183" s="3" t="s">
        <v>227</v>
      </c>
      <c r="AW183" s="3" t="s">
        <v>122</v>
      </c>
      <c r="AX183" s="3" t="s">
        <v>227</v>
      </c>
      <c r="AY183" s="3" t="s">
        <v>227</v>
      </c>
      <c r="AZ183" s="3" t="s">
        <v>227</v>
      </c>
    </row>
    <row r="184" spans="1:52" ht="30" customHeight="1" x14ac:dyDescent="0.3">
      <c r="A184" s="21" t="s">
        <v>562</v>
      </c>
      <c r="B184" s="21" t="s">
        <v>227</v>
      </c>
      <c r="C184" s="21" t="s">
        <v>227</v>
      </c>
      <c r="D184" s="22"/>
      <c r="E184" s="24"/>
      <c r="F184" s="27">
        <f>TRUNC(SUMIF(N182:N183,N181,F182:F183),0)</f>
        <v>56076</v>
      </c>
      <c r="G184" s="24"/>
      <c r="H184" s="27">
        <f>TRUNC(SUMIF(N182:N183,N181,H182:H183),0)</f>
        <v>45177</v>
      </c>
      <c r="I184" s="24"/>
      <c r="J184" s="27">
        <f>TRUNC(SUMIF(N182:N183,N181,J182:J183),0)</f>
        <v>2295</v>
      </c>
      <c r="K184" s="24"/>
      <c r="L184" s="27">
        <f>F184+H184+J184</f>
        <v>103548</v>
      </c>
      <c r="M184" s="21" t="s">
        <v>227</v>
      </c>
      <c r="N184" s="3" t="s">
        <v>412</v>
      </c>
      <c r="O184" s="3" t="s">
        <v>412</v>
      </c>
      <c r="P184" s="3" t="s">
        <v>227</v>
      </c>
      <c r="Q184" s="3" t="s">
        <v>227</v>
      </c>
      <c r="R184" s="3" t="s">
        <v>227</v>
      </c>
      <c r="AV184" s="3" t="s">
        <v>227</v>
      </c>
      <c r="AW184" s="3" t="s">
        <v>227</v>
      </c>
      <c r="AX184" s="3" t="s">
        <v>227</v>
      </c>
      <c r="AY184" s="3" t="s">
        <v>227</v>
      </c>
      <c r="AZ184" s="3" t="s">
        <v>227</v>
      </c>
    </row>
    <row r="185" spans="1:52" ht="30" customHeight="1" x14ac:dyDescent="0.3">
      <c r="A185" s="22"/>
      <c r="B185" s="22"/>
      <c r="C185" s="22"/>
      <c r="D185" s="22"/>
      <c r="E185" s="24"/>
      <c r="F185" s="27"/>
      <c r="G185" s="24"/>
      <c r="H185" s="27"/>
      <c r="I185" s="24"/>
      <c r="J185" s="27"/>
      <c r="K185" s="24"/>
      <c r="L185" s="27"/>
      <c r="M185" s="22"/>
    </row>
    <row r="186" spans="1:52" ht="30" customHeight="1" x14ac:dyDescent="0.3">
      <c r="A186" s="18" t="s">
        <v>183</v>
      </c>
      <c r="B186" s="19"/>
      <c r="C186" s="19"/>
      <c r="D186" s="19"/>
      <c r="E186" s="23"/>
      <c r="F186" s="26"/>
      <c r="G186" s="23"/>
      <c r="H186" s="26"/>
      <c r="I186" s="23"/>
      <c r="J186" s="26"/>
      <c r="K186" s="23"/>
      <c r="L186" s="26"/>
      <c r="M186" s="20"/>
      <c r="N186" s="3" t="s">
        <v>17</v>
      </c>
    </row>
    <row r="187" spans="1:52" ht="30" customHeight="1" x14ac:dyDescent="0.3">
      <c r="A187" s="21" t="s">
        <v>239</v>
      </c>
      <c r="B187" s="21" t="s">
        <v>439</v>
      </c>
      <c r="C187" s="21" t="s">
        <v>292</v>
      </c>
      <c r="D187" s="22">
        <v>0.06</v>
      </c>
      <c r="E187" s="24">
        <f>단가대비표!O25</f>
        <v>10000</v>
      </c>
      <c r="F187" s="27">
        <f>TRUNC(E187*D187,1)</f>
        <v>600</v>
      </c>
      <c r="G187" s="24">
        <f>단가대비표!P25</f>
        <v>0</v>
      </c>
      <c r="H187" s="27">
        <f>TRUNC(G187*D187,1)</f>
        <v>0</v>
      </c>
      <c r="I187" s="24">
        <f>단가대비표!V25</f>
        <v>0</v>
      </c>
      <c r="J187" s="27">
        <f>TRUNC(I187*D187,1)</f>
        <v>0</v>
      </c>
      <c r="K187" s="24">
        <f>TRUNC(E187+G187+I187,1)</f>
        <v>10000</v>
      </c>
      <c r="L187" s="27">
        <f>TRUNC(F187+H187+J187,1)</f>
        <v>600</v>
      </c>
      <c r="M187" s="21" t="s">
        <v>227</v>
      </c>
      <c r="N187" s="3" t="s">
        <v>17</v>
      </c>
      <c r="O187" s="3" t="s">
        <v>222</v>
      </c>
      <c r="P187" s="3" t="s">
        <v>237</v>
      </c>
      <c r="Q187" s="3" t="s">
        <v>237</v>
      </c>
      <c r="R187" s="3" t="s">
        <v>228</v>
      </c>
      <c r="AV187" s="3" t="s">
        <v>227</v>
      </c>
      <c r="AW187" s="3" t="s">
        <v>604</v>
      </c>
      <c r="AX187" s="3" t="s">
        <v>227</v>
      </c>
      <c r="AY187" s="3" t="s">
        <v>227</v>
      </c>
      <c r="AZ187" s="3" t="s">
        <v>227</v>
      </c>
    </row>
    <row r="188" spans="1:52" ht="30" customHeight="1" x14ac:dyDescent="0.3">
      <c r="A188" s="21" t="s">
        <v>695</v>
      </c>
      <c r="B188" s="21" t="s">
        <v>227</v>
      </c>
      <c r="C188" s="21" t="s">
        <v>250</v>
      </c>
      <c r="D188" s="22">
        <v>1</v>
      </c>
      <c r="E188" s="24">
        <f>일위대가목록!E31</f>
        <v>0</v>
      </c>
      <c r="F188" s="27">
        <f>TRUNC(E188*D188,1)</f>
        <v>0</v>
      </c>
      <c r="G188" s="24">
        <f>일위대가목록!F31</f>
        <v>5015</v>
      </c>
      <c r="H188" s="27">
        <f>TRUNC(G188*D188,1)</f>
        <v>5015</v>
      </c>
      <c r="I188" s="24">
        <f>일위대가목록!G31</f>
        <v>0</v>
      </c>
      <c r="J188" s="27">
        <f>TRUNC(I188*D188,1)</f>
        <v>0</v>
      </c>
      <c r="K188" s="24">
        <f>TRUNC(E188+G188+I188,1)</f>
        <v>5015</v>
      </c>
      <c r="L188" s="27">
        <f>TRUNC(F188+H188+J188,1)</f>
        <v>5015</v>
      </c>
      <c r="M188" s="21" t="s">
        <v>444</v>
      </c>
      <c r="N188" s="3" t="s">
        <v>17</v>
      </c>
      <c r="O188" s="3" t="s">
        <v>33</v>
      </c>
      <c r="P188" s="3" t="s">
        <v>228</v>
      </c>
      <c r="Q188" s="3" t="s">
        <v>237</v>
      </c>
      <c r="R188" s="3" t="s">
        <v>237</v>
      </c>
      <c r="AV188" s="3" t="s">
        <v>227</v>
      </c>
      <c r="AW188" s="3" t="s">
        <v>84</v>
      </c>
      <c r="AX188" s="3" t="s">
        <v>227</v>
      </c>
      <c r="AY188" s="3" t="s">
        <v>227</v>
      </c>
      <c r="AZ188" s="3" t="s">
        <v>227</v>
      </c>
    </row>
    <row r="189" spans="1:52" ht="30" customHeight="1" x14ac:dyDescent="0.3">
      <c r="A189" s="21" t="s">
        <v>562</v>
      </c>
      <c r="B189" s="21" t="s">
        <v>227</v>
      </c>
      <c r="C189" s="21" t="s">
        <v>227</v>
      </c>
      <c r="D189" s="22"/>
      <c r="E189" s="24"/>
      <c r="F189" s="27">
        <f>TRUNC(SUMIF(N187:N188,N186,F187:F188),0)</f>
        <v>600</v>
      </c>
      <c r="G189" s="24"/>
      <c r="H189" s="27">
        <f>TRUNC(SUMIF(N187:N188,N186,H187:H188),0)</f>
        <v>5015</v>
      </c>
      <c r="I189" s="24"/>
      <c r="J189" s="27">
        <f>TRUNC(SUMIF(N187:N188,N186,J187:J188),0)</f>
        <v>0</v>
      </c>
      <c r="K189" s="24"/>
      <c r="L189" s="27">
        <f>F189+H189+J189</f>
        <v>5615</v>
      </c>
      <c r="M189" s="21" t="s">
        <v>227</v>
      </c>
      <c r="N189" s="3" t="s">
        <v>412</v>
      </c>
      <c r="O189" s="3" t="s">
        <v>412</v>
      </c>
      <c r="P189" s="3" t="s">
        <v>227</v>
      </c>
      <c r="Q189" s="3" t="s">
        <v>227</v>
      </c>
      <c r="R189" s="3" t="s">
        <v>227</v>
      </c>
      <c r="AV189" s="3" t="s">
        <v>227</v>
      </c>
      <c r="AW189" s="3" t="s">
        <v>227</v>
      </c>
      <c r="AX189" s="3" t="s">
        <v>227</v>
      </c>
      <c r="AY189" s="3" t="s">
        <v>227</v>
      </c>
      <c r="AZ189" s="3" t="s">
        <v>227</v>
      </c>
    </row>
    <row r="190" spans="1:52" ht="30" customHeight="1" x14ac:dyDescent="0.3">
      <c r="A190" s="22"/>
      <c r="B190" s="22"/>
      <c r="C190" s="22"/>
      <c r="D190" s="22"/>
      <c r="E190" s="24"/>
      <c r="F190" s="27"/>
      <c r="G190" s="24"/>
      <c r="H190" s="27"/>
      <c r="I190" s="24"/>
      <c r="J190" s="27"/>
      <c r="K190" s="24"/>
      <c r="L190" s="27"/>
      <c r="M190" s="22"/>
    </row>
    <row r="191" spans="1:52" ht="30" customHeight="1" x14ac:dyDescent="0.3">
      <c r="A191" s="18" t="s">
        <v>60</v>
      </c>
      <c r="B191" s="19"/>
      <c r="C191" s="19"/>
      <c r="D191" s="19"/>
      <c r="E191" s="23"/>
      <c r="F191" s="26"/>
      <c r="G191" s="23"/>
      <c r="H191" s="26"/>
      <c r="I191" s="23"/>
      <c r="J191" s="26"/>
      <c r="K191" s="23"/>
      <c r="L191" s="26"/>
      <c r="M191" s="20"/>
      <c r="N191" s="3" t="s">
        <v>31</v>
      </c>
    </row>
    <row r="192" spans="1:52" ht="30" customHeight="1" x14ac:dyDescent="0.3">
      <c r="A192" s="21" t="s">
        <v>279</v>
      </c>
      <c r="B192" s="21" t="s">
        <v>227</v>
      </c>
      <c r="C192" s="21" t="s">
        <v>233</v>
      </c>
      <c r="D192" s="22">
        <v>1.238E-2</v>
      </c>
      <c r="E192" s="24">
        <f>단가대비표!O33</f>
        <v>0</v>
      </c>
      <c r="F192" s="27">
        <f t="shared" ref="F192:F197" si="23">TRUNC(E192*D192,1)</f>
        <v>0</v>
      </c>
      <c r="G192" s="24">
        <f>단가대비표!P33</f>
        <v>233754</v>
      </c>
      <c r="H192" s="27">
        <f t="shared" ref="H192:H197" si="24">TRUNC(G192*D192,1)</f>
        <v>2893.8</v>
      </c>
      <c r="I192" s="24">
        <f>단가대비표!V33</f>
        <v>0</v>
      </c>
      <c r="J192" s="27">
        <f t="shared" ref="J192:J197" si="25">TRUNC(I192*D192,1)</f>
        <v>0</v>
      </c>
      <c r="K192" s="24">
        <f t="shared" ref="K192:L197" si="26">TRUNC(E192+G192+I192,1)</f>
        <v>233754</v>
      </c>
      <c r="L192" s="27">
        <f t="shared" si="26"/>
        <v>2893.8</v>
      </c>
      <c r="M192" s="21" t="s">
        <v>227</v>
      </c>
      <c r="N192" s="3" t="s">
        <v>31</v>
      </c>
      <c r="O192" s="3" t="s">
        <v>173</v>
      </c>
      <c r="P192" s="3" t="s">
        <v>237</v>
      </c>
      <c r="Q192" s="3" t="s">
        <v>237</v>
      </c>
      <c r="R192" s="3" t="s">
        <v>228</v>
      </c>
      <c r="V192" s="2">
        <v>1</v>
      </c>
      <c r="W192" s="2">
        <v>2</v>
      </c>
      <c r="AV192" s="3" t="s">
        <v>227</v>
      </c>
      <c r="AW192" s="3" t="s">
        <v>622</v>
      </c>
      <c r="AX192" s="3" t="s">
        <v>227</v>
      </c>
      <c r="AY192" s="3" t="s">
        <v>227</v>
      </c>
      <c r="AZ192" s="3" t="s">
        <v>227</v>
      </c>
    </row>
    <row r="193" spans="1:52" ht="30" customHeight="1" x14ac:dyDescent="0.3">
      <c r="A193" s="21" t="s">
        <v>299</v>
      </c>
      <c r="B193" s="21" t="s">
        <v>227</v>
      </c>
      <c r="C193" s="21" t="s">
        <v>233</v>
      </c>
      <c r="D193" s="22">
        <v>3.3800000000000002E-3</v>
      </c>
      <c r="E193" s="24">
        <f>단가대비표!O34</f>
        <v>0</v>
      </c>
      <c r="F193" s="27">
        <f t="shared" si="23"/>
        <v>0</v>
      </c>
      <c r="G193" s="24">
        <f>단가대비표!P34</f>
        <v>267021</v>
      </c>
      <c r="H193" s="27">
        <f t="shared" si="24"/>
        <v>902.5</v>
      </c>
      <c r="I193" s="24">
        <f>단가대비표!V34</f>
        <v>0</v>
      </c>
      <c r="J193" s="27">
        <f t="shared" si="25"/>
        <v>0</v>
      </c>
      <c r="K193" s="24">
        <f t="shared" si="26"/>
        <v>267021</v>
      </c>
      <c r="L193" s="27">
        <f t="shared" si="26"/>
        <v>902.5</v>
      </c>
      <c r="M193" s="21" t="s">
        <v>227</v>
      </c>
      <c r="N193" s="3" t="s">
        <v>31</v>
      </c>
      <c r="O193" s="3" t="s">
        <v>191</v>
      </c>
      <c r="P193" s="3" t="s">
        <v>237</v>
      </c>
      <c r="Q193" s="3" t="s">
        <v>237</v>
      </c>
      <c r="R193" s="3" t="s">
        <v>228</v>
      </c>
      <c r="V193" s="2">
        <v>1</v>
      </c>
      <c r="W193" s="2">
        <v>2</v>
      </c>
      <c r="AV193" s="3" t="s">
        <v>227</v>
      </c>
      <c r="AW193" s="3" t="s">
        <v>7</v>
      </c>
      <c r="AX193" s="3" t="s">
        <v>227</v>
      </c>
      <c r="AY193" s="3" t="s">
        <v>227</v>
      </c>
      <c r="AZ193" s="3" t="s">
        <v>227</v>
      </c>
    </row>
    <row r="194" spans="1:52" ht="30" customHeight="1" x14ac:dyDescent="0.3">
      <c r="A194" s="21" t="s">
        <v>331</v>
      </c>
      <c r="B194" s="21" t="s">
        <v>227</v>
      </c>
      <c r="C194" s="21" t="s">
        <v>233</v>
      </c>
      <c r="D194" s="22">
        <v>4.4999999999999997E-3</v>
      </c>
      <c r="E194" s="24">
        <f>단가대비표!O32</f>
        <v>0</v>
      </c>
      <c r="F194" s="27">
        <f t="shared" si="23"/>
        <v>0</v>
      </c>
      <c r="G194" s="24">
        <f>단가대비표!P32</f>
        <v>214222</v>
      </c>
      <c r="H194" s="27">
        <f t="shared" si="24"/>
        <v>963.9</v>
      </c>
      <c r="I194" s="24">
        <f>단가대비표!V32</f>
        <v>0</v>
      </c>
      <c r="J194" s="27">
        <f t="shared" si="25"/>
        <v>0</v>
      </c>
      <c r="K194" s="24">
        <f t="shared" si="26"/>
        <v>214222</v>
      </c>
      <c r="L194" s="27">
        <f t="shared" si="26"/>
        <v>963.9</v>
      </c>
      <c r="M194" s="21" t="s">
        <v>227</v>
      </c>
      <c r="N194" s="3" t="s">
        <v>31</v>
      </c>
      <c r="O194" s="3" t="s">
        <v>200</v>
      </c>
      <c r="P194" s="3" t="s">
        <v>237</v>
      </c>
      <c r="Q194" s="3" t="s">
        <v>237</v>
      </c>
      <c r="R194" s="3" t="s">
        <v>228</v>
      </c>
      <c r="V194" s="2">
        <v>1</v>
      </c>
      <c r="W194" s="2">
        <v>2</v>
      </c>
      <c r="AV194" s="3" t="s">
        <v>227</v>
      </c>
      <c r="AW194" s="3" t="s">
        <v>625</v>
      </c>
      <c r="AX194" s="3" t="s">
        <v>227</v>
      </c>
      <c r="AY194" s="3" t="s">
        <v>227</v>
      </c>
      <c r="AZ194" s="3" t="s">
        <v>227</v>
      </c>
    </row>
    <row r="195" spans="1:52" ht="30" customHeight="1" x14ac:dyDescent="0.3">
      <c r="A195" s="21" t="s">
        <v>341</v>
      </c>
      <c r="B195" s="21" t="s">
        <v>227</v>
      </c>
      <c r="C195" s="21" t="s">
        <v>233</v>
      </c>
      <c r="D195" s="22">
        <v>2.2499999999999998E-3</v>
      </c>
      <c r="E195" s="24">
        <f>단가대비표!O31</f>
        <v>0</v>
      </c>
      <c r="F195" s="27">
        <f t="shared" si="23"/>
        <v>0</v>
      </c>
      <c r="G195" s="24">
        <f>단가대비표!P31</f>
        <v>165545</v>
      </c>
      <c r="H195" s="27">
        <f t="shared" si="24"/>
        <v>372.4</v>
      </c>
      <c r="I195" s="24">
        <f>단가대비표!V31</f>
        <v>0</v>
      </c>
      <c r="J195" s="27">
        <f t="shared" si="25"/>
        <v>0</v>
      </c>
      <c r="K195" s="24">
        <f t="shared" si="26"/>
        <v>165545</v>
      </c>
      <c r="L195" s="27">
        <f t="shared" si="26"/>
        <v>372.4</v>
      </c>
      <c r="M195" s="21" t="s">
        <v>227</v>
      </c>
      <c r="N195" s="3" t="s">
        <v>31</v>
      </c>
      <c r="O195" s="3" t="s">
        <v>207</v>
      </c>
      <c r="P195" s="3" t="s">
        <v>237</v>
      </c>
      <c r="Q195" s="3" t="s">
        <v>237</v>
      </c>
      <c r="R195" s="3" t="s">
        <v>228</v>
      </c>
      <c r="V195" s="2">
        <v>1</v>
      </c>
      <c r="W195" s="2">
        <v>2</v>
      </c>
      <c r="AV195" s="3" t="s">
        <v>227</v>
      </c>
      <c r="AW195" s="3" t="s">
        <v>618</v>
      </c>
      <c r="AX195" s="3" t="s">
        <v>227</v>
      </c>
      <c r="AY195" s="3" t="s">
        <v>227</v>
      </c>
      <c r="AZ195" s="3" t="s">
        <v>227</v>
      </c>
    </row>
    <row r="196" spans="1:52" ht="30" customHeight="1" x14ac:dyDescent="0.3">
      <c r="A196" s="21" t="s">
        <v>642</v>
      </c>
      <c r="B196" s="21" t="s">
        <v>475</v>
      </c>
      <c r="C196" s="21" t="s">
        <v>269</v>
      </c>
      <c r="D196" s="22">
        <v>1</v>
      </c>
      <c r="E196" s="24">
        <f>TRUNC(SUMIF(V192:V197,RIGHTB(O196,1),H192:H197)*U196,2)</f>
        <v>153.97</v>
      </c>
      <c r="F196" s="27">
        <f t="shared" si="23"/>
        <v>153.9</v>
      </c>
      <c r="G196" s="24">
        <v>0</v>
      </c>
      <c r="H196" s="27">
        <f t="shared" si="24"/>
        <v>0</v>
      </c>
      <c r="I196" s="24">
        <v>0</v>
      </c>
      <c r="J196" s="27">
        <f t="shared" si="25"/>
        <v>0</v>
      </c>
      <c r="K196" s="24">
        <f t="shared" si="26"/>
        <v>153.9</v>
      </c>
      <c r="L196" s="27">
        <f t="shared" si="26"/>
        <v>153.9</v>
      </c>
      <c r="M196" s="21" t="s">
        <v>227</v>
      </c>
      <c r="N196" s="3" t="s">
        <v>31</v>
      </c>
      <c r="O196" s="3" t="s">
        <v>16</v>
      </c>
      <c r="P196" s="3" t="s">
        <v>237</v>
      </c>
      <c r="Q196" s="3" t="s">
        <v>237</v>
      </c>
      <c r="R196" s="3" t="s">
        <v>237</v>
      </c>
      <c r="S196" s="2">
        <v>1</v>
      </c>
      <c r="T196" s="2">
        <v>0</v>
      </c>
      <c r="U196" s="2">
        <v>0.03</v>
      </c>
      <c r="AV196" s="3" t="s">
        <v>227</v>
      </c>
      <c r="AW196" s="3" t="s">
        <v>107</v>
      </c>
      <c r="AX196" s="3" t="s">
        <v>227</v>
      </c>
      <c r="AY196" s="3" t="s">
        <v>227</v>
      </c>
      <c r="AZ196" s="3" t="s">
        <v>227</v>
      </c>
    </row>
    <row r="197" spans="1:52" ht="30" customHeight="1" x14ac:dyDescent="0.3">
      <c r="A197" s="21" t="s">
        <v>705</v>
      </c>
      <c r="B197" s="21" t="s">
        <v>400</v>
      </c>
      <c r="C197" s="21" t="s">
        <v>269</v>
      </c>
      <c r="D197" s="22">
        <v>1</v>
      </c>
      <c r="E197" s="24">
        <v>0</v>
      </c>
      <c r="F197" s="27">
        <f t="shared" si="23"/>
        <v>0</v>
      </c>
      <c r="G197" s="24">
        <v>0</v>
      </c>
      <c r="H197" s="27">
        <f t="shared" si="24"/>
        <v>0</v>
      </c>
      <c r="I197" s="24">
        <f>TRUNC(SUMIF(W192:W197,RIGHTB(O197,1),H192:H197)*U197,2)</f>
        <v>256.63</v>
      </c>
      <c r="J197" s="27">
        <f t="shared" si="25"/>
        <v>256.60000000000002</v>
      </c>
      <c r="K197" s="24">
        <f t="shared" si="26"/>
        <v>256.60000000000002</v>
      </c>
      <c r="L197" s="27">
        <f t="shared" si="26"/>
        <v>256.60000000000002</v>
      </c>
      <c r="M197" s="21" t="s">
        <v>227</v>
      </c>
      <c r="N197" s="3" t="s">
        <v>31</v>
      </c>
      <c r="O197" s="3" t="s">
        <v>13</v>
      </c>
      <c r="P197" s="3" t="s">
        <v>237</v>
      </c>
      <c r="Q197" s="3" t="s">
        <v>237</v>
      </c>
      <c r="R197" s="3" t="s">
        <v>237</v>
      </c>
      <c r="S197" s="2">
        <v>1</v>
      </c>
      <c r="T197" s="2">
        <v>2</v>
      </c>
      <c r="U197" s="2">
        <v>0.05</v>
      </c>
      <c r="AV197" s="3" t="s">
        <v>227</v>
      </c>
      <c r="AW197" s="3" t="s">
        <v>86</v>
      </c>
      <c r="AX197" s="3" t="s">
        <v>227</v>
      </c>
      <c r="AY197" s="3" t="s">
        <v>227</v>
      </c>
      <c r="AZ197" s="3" t="s">
        <v>227</v>
      </c>
    </row>
    <row r="198" spans="1:52" ht="30" customHeight="1" x14ac:dyDescent="0.3">
      <c r="A198" s="21" t="s">
        <v>562</v>
      </c>
      <c r="B198" s="21" t="s">
        <v>227</v>
      </c>
      <c r="C198" s="21" t="s">
        <v>227</v>
      </c>
      <c r="D198" s="22"/>
      <c r="E198" s="24"/>
      <c r="F198" s="27">
        <f>TRUNC(SUMIF(N192:N197,N191,F192:F197),0)</f>
        <v>153</v>
      </c>
      <c r="G198" s="24"/>
      <c r="H198" s="27">
        <f>TRUNC(SUMIF(N192:N197,N191,H192:H197),0)</f>
        <v>5132</v>
      </c>
      <c r="I198" s="24"/>
      <c r="J198" s="27">
        <f>TRUNC(SUMIF(N192:N197,N191,J192:J197),0)</f>
        <v>256</v>
      </c>
      <c r="K198" s="24"/>
      <c r="L198" s="27">
        <f>F198+H198+J198</f>
        <v>5541</v>
      </c>
      <c r="M198" s="21" t="s">
        <v>227</v>
      </c>
      <c r="N198" s="3" t="s">
        <v>412</v>
      </c>
      <c r="O198" s="3" t="s">
        <v>412</v>
      </c>
      <c r="P198" s="3" t="s">
        <v>227</v>
      </c>
      <c r="Q198" s="3" t="s">
        <v>227</v>
      </c>
      <c r="R198" s="3" t="s">
        <v>227</v>
      </c>
      <c r="AV198" s="3" t="s">
        <v>227</v>
      </c>
      <c r="AW198" s="3" t="s">
        <v>227</v>
      </c>
      <c r="AX198" s="3" t="s">
        <v>227</v>
      </c>
      <c r="AY198" s="3" t="s">
        <v>227</v>
      </c>
      <c r="AZ198" s="3" t="s">
        <v>227</v>
      </c>
    </row>
    <row r="199" spans="1:52" ht="30" customHeight="1" x14ac:dyDescent="0.3">
      <c r="A199" s="22"/>
      <c r="B199" s="22"/>
      <c r="C199" s="22"/>
      <c r="D199" s="22"/>
      <c r="E199" s="24"/>
      <c r="F199" s="27"/>
      <c r="G199" s="24"/>
      <c r="H199" s="27"/>
      <c r="I199" s="24"/>
      <c r="J199" s="27"/>
      <c r="K199" s="24"/>
      <c r="L199" s="27"/>
      <c r="M199" s="22"/>
    </row>
    <row r="200" spans="1:52" ht="30" customHeight="1" x14ac:dyDescent="0.3">
      <c r="A200" s="18" t="s">
        <v>3</v>
      </c>
      <c r="B200" s="19"/>
      <c r="C200" s="19"/>
      <c r="D200" s="19"/>
      <c r="E200" s="23"/>
      <c r="F200" s="26"/>
      <c r="G200" s="23"/>
      <c r="H200" s="26"/>
      <c r="I200" s="23"/>
      <c r="J200" s="26"/>
      <c r="K200" s="23"/>
      <c r="L200" s="26"/>
      <c r="M200" s="20"/>
      <c r="N200" s="3" t="s">
        <v>46</v>
      </c>
    </row>
    <row r="201" spans="1:52" ht="30" customHeight="1" x14ac:dyDescent="0.3">
      <c r="A201" s="21" t="s">
        <v>466</v>
      </c>
      <c r="B201" s="21" t="s">
        <v>655</v>
      </c>
      <c r="C201" s="21" t="s">
        <v>292</v>
      </c>
      <c r="D201" s="22">
        <v>0.08</v>
      </c>
      <c r="E201" s="24">
        <f>단가대비표!O23</f>
        <v>6838.88</v>
      </c>
      <c r="F201" s="27">
        <f>TRUNC(E201*D201,1)</f>
        <v>547.1</v>
      </c>
      <c r="G201" s="24">
        <f>단가대비표!P23</f>
        <v>0</v>
      </c>
      <c r="H201" s="27">
        <f>TRUNC(G201*D201,1)</f>
        <v>0</v>
      </c>
      <c r="I201" s="24">
        <f>단가대비표!V23</f>
        <v>0</v>
      </c>
      <c r="J201" s="27">
        <f>TRUNC(I201*D201,1)</f>
        <v>0</v>
      </c>
      <c r="K201" s="24">
        <f t="shared" ref="K201:L205" si="27">TRUNC(E201+G201+I201,1)</f>
        <v>6838.8</v>
      </c>
      <c r="L201" s="27">
        <f t="shared" si="27"/>
        <v>547.1</v>
      </c>
      <c r="M201" s="21" t="s">
        <v>227</v>
      </c>
      <c r="N201" s="3" t="s">
        <v>46</v>
      </c>
      <c r="O201" s="3" t="s">
        <v>175</v>
      </c>
      <c r="P201" s="3" t="s">
        <v>237</v>
      </c>
      <c r="Q201" s="3" t="s">
        <v>237</v>
      </c>
      <c r="R201" s="3" t="s">
        <v>228</v>
      </c>
      <c r="AV201" s="3" t="s">
        <v>227</v>
      </c>
      <c r="AW201" s="3" t="s">
        <v>132</v>
      </c>
      <c r="AX201" s="3" t="s">
        <v>227</v>
      </c>
      <c r="AY201" s="3" t="s">
        <v>227</v>
      </c>
      <c r="AZ201" s="3" t="s">
        <v>227</v>
      </c>
    </row>
    <row r="202" spans="1:52" ht="30" customHeight="1" x14ac:dyDescent="0.3">
      <c r="A202" s="21" t="s">
        <v>293</v>
      </c>
      <c r="B202" s="21" t="s">
        <v>679</v>
      </c>
      <c r="C202" s="21" t="s">
        <v>292</v>
      </c>
      <c r="D202" s="22">
        <v>4.0000000000000001E-3</v>
      </c>
      <c r="E202" s="24">
        <f>단가대비표!O27</f>
        <v>1778</v>
      </c>
      <c r="F202" s="27">
        <f>TRUNC(E202*D202,1)</f>
        <v>7.1</v>
      </c>
      <c r="G202" s="24">
        <f>단가대비표!P27</f>
        <v>0</v>
      </c>
      <c r="H202" s="27">
        <f>TRUNC(G202*D202,1)</f>
        <v>0</v>
      </c>
      <c r="I202" s="24">
        <f>단가대비표!V27</f>
        <v>0</v>
      </c>
      <c r="J202" s="27">
        <f>TRUNC(I202*D202,1)</f>
        <v>0</v>
      </c>
      <c r="K202" s="24">
        <f t="shared" si="27"/>
        <v>1778</v>
      </c>
      <c r="L202" s="27">
        <f t="shared" si="27"/>
        <v>7.1</v>
      </c>
      <c r="M202" s="21" t="s">
        <v>227</v>
      </c>
      <c r="N202" s="3" t="s">
        <v>46</v>
      </c>
      <c r="O202" s="3" t="s">
        <v>172</v>
      </c>
      <c r="P202" s="3" t="s">
        <v>237</v>
      </c>
      <c r="Q202" s="3" t="s">
        <v>237</v>
      </c>
      <c r="R202" s="3" t="s">
        <v>228</v>
      </c>
      <c r="AV202" s="3" t="s">
        <v>227</v>
      </c>
      <c r="AW202" s="3" t="s">
        <v>125</v>
      </c>
      <c r="AX202" s="3" t="s">
        <v>227</v>
      </c>
      <c r="AY202" s="3" t="s">
        <v>227</v>
      </c>
      <c r="AZ202" s="3" t="s">
        <v>227</v>
      </c>
    </row>
    <row r="203" spans="1:52" ht="30" customHeight="1" x14ac:dyDescent="0.3">
      <c r="A203" s="21" t="s">
        <v>277</v>
      </c>
      <c r="B203" s="21" t="s">
        <v>227</v>
      </c>
      <c r="C203" s="21" t="s">
        <v>233</v>
      </c>
      <c r="D203" s="22">
        <v>2.7000000000000001E-3</v>
      </c>
      <c r="E203" s="24">
        <f>단가대비표!O39</f>
        <v>0</v>
      </c>
      <c r="F203" s="27">
        <f>TRUNC(E203*D203,1)</f>
        <v>0</v>
      </c>
      <c r="G203" s="24">
        <f>단가대비표!P39</f>
        <v>250776</v>
      </c>
      <c r="H203" s="27">
        <f>TRUNC(G203*D203,1)</f>
        <v>677</v>
      </c>
      <c r="I203" s="24">
        <f>단가대비표!V39</f>
        <v>0</v>
      </c>
      <c r="J203" s="27">
        <f>TRUNC(I203*D203,1)</f>
        <v>0</v>
      </c>
      <c r="K203" s="24">
        <f t="shared" si="27"/>
        <v>250776</v>
      </c>
      <c r="L203" s="27">
        <f t="shared" si="27"/>
        <v>677</v>
      </c>
      <c r="M203" s="21" t="s">
        <v>227</v>
      </c>
      <c r="N203" s="3" t="s">
        <v>46</v>
      </c>
      <c r="O203" s="3" t="s">
        <v>189</v>
      </c>
      <c r="P203" s="3" t="s">
        <v>237</v>
      </c>
      <c r="Q203" s="3" t="s">
        <v>237</v>
      </c>
      <c r="R203" s="3" t="s">
        <v>228</v>
      </c>
      <c r="V203" s="2">
        <v>1</v>
      </c>
      <c r="AV203" s="3" t="s">
        <v>227</v>
      </c>
      <c r="AW203" s="3" t="s">
        <v>620</v>
      </c>
      <c r="AX203" s="3" t="s">
        <v>227</v>
      </c>
      <c r="AY203" s="3" t="s">
        <v>227</v>
      </c>
      <c r="AZ203" s="3" t="s">
        <v>227</v>
      </c>
    </row>
    <row r="204" spans="1:52" ht="30" customHeight="1" x14ac:dyDescent="0.3">
      <c r="A204" s="21" t="s">
        <v>341</v>
      </c>
      <c r="B204" s="21" t="s">
        <v>227</v>
      </c>
      <c r="C204" s="21" t="s">
        <v>233</v>
      </c>
      <c r="D204" s="22">
        <v>1.2999999999999999E-3</v>
      </c>
      <c r="E204" s="24">
        <f>단가대비표!O31</f>
        <v>0</v>
      </c>
      <c r="F204" s="27">
        <f>TRUNC(E204*D204,1)</f>
        <v>0</v>
      </c>
      <c r="G204" s="24">
        <f>단가대비표!P31</f>
        <v>165545</v>
      </c>
      <c r="H204" s="27">
        <f>TRUNC(G204*D204,1)</f>
        <v>215.2</v>
      </c>
      <c r="I204" s="24">
        <f>단가대비표!V31</f>
        <v>0</v>
      </c>
      <c r="J204" s="27">
        <f>TRUNC(I204*D204,1)</f>
        <v>0</v>
      </c>
      <c r="K204" s="24">
        <f t="shared" si="27"/>
        <v>165545</v>
      </c>
      <c r="L204" s="27">
        <f t="shared" si="27"/>
        <v>215.2</v>
      </c>
      <c r="M204" s="21" t="s">
        <v>227</v>
      </c>
      <c r="N204" s="3" t="s">
        <v>46</v>
      </c>
      <c r="O204" s="3" t="s">
        <v>207</v>
      </c>
      <c r="P204" s="3" t="s">
        <v>237</v>
      </c>
      <c r="Q204" s="3" t="s">
        <v>237</v>
      </c>
      <c r="R204" s="3" t="s">
        <v>228</v>
      </c>
      <c r="V204" s="2">
        <v>1</v>
      </c>
      <c r="AV204" s="3" t="s">
        <v>227</v>
      </c>
      <c r="AW204" s="3" t="s">
        <v>603</v>
      </c>
      <c r="AX204" s="3" t="s">
        <v>227</v>
      </c>
      <c r="AY204" s="3" t="s">
        <v>227</v>
      </c>
      <c r="AZ204" s="3" t="s">
        <v>227</v>
      </c>
    </row>
    <row r="205" spans="1:52" ht="30" customHeight="1" x14ac:dyDescent="0.3">
      <c r="A205" s="21" t="s">
        <v>565</v>
      </c>
      <c r="B205" s="21" t="s">
        <v>678</v>
      </c>
      <c r="C205" s="21" t="s">
        <v>269</v>
      </c>
      <c r="D205" s="22">
        <v>1</v>
      </c>
      <c r="E205" s="24">
        <v>0</v>
      </c>
      <c r="F205" s="27">
        <f>TRUNC(E205*D205,1)</f>
        <v>0</v>
      </c>
      <c r="G205" s="24">
        <v>0</v>
      </c>
      <c r="H205" s="27">
        <f>TRUNC(G205*D205,1)</f>
        <v>0</v>
      </c>
      <c r="I205" s="24">
        <f>TRUNC(SUMIF(V201:V205,RIGHTB(O205,1),H201:H205)*U205,2)</f>
        <v>107.06</v>
      </c>
      <c r="J205" s="27">
        <f>TRUNC(I205*D205,1)</f>
        <v>107</v>
      </c>
      <c r="K205" s="24">
        <f t="shared" si="27"/>
        <v>107</v>
      </c>
      <c r="L205" s="27">
        <f t="shared" si="27"/>
        <v>107</v>
      </c>
      <c r="M205" s="21" t="s">
        <v>227</v>
      </c>
      <c r="N205" s="3" t="s">
        <v>46</v>
      </c>
      <c r="O205" s="3" t="s">
        <v>16</v>
      </c>
      <c r="P205" s="3" t="s">
        <v>237</v>
      </c>
      <c r="Q205" s="3" t="s">
        <v>237</v>
      </c>
      <c r="R205" s="3" t="s">
        <v>237</v>
      </c>
      <c r="S205" s="2">
        <v>1</v>
      </c>
      <c r="T205" s="2">
        <v>2</v>
      </c>
      <c r="U205" s="2">
        <v>0.12</v>
      </c>
      <c r="AV205" s="3" t="s">
        <v>227</v>
      </c>
      <c r="AW205" s="3" t="s">
        <v>116</v>
      </c>
      <c r="AX205" s="3" t="s">
        <v>227</v>
      </c>
      <c r="AY205" s="3" t="s">
        <v>227</v>
      </c>
      <c r="AZ205" s="3" t="s">
        <v>227</v>
      </c>
    </row>
    <row r="206" spans="1:52" ht="30" customHeight="1" x14ac:dyDescent="0.3">
      <c r="A206" s="21" t="s">
        <v>562</v>
      </c>
      <c r="B206" s="21" t="s">
        <v>227</v>
      </c>
      <c r="C206" s="21" t="s">
        <v>227</v>
      </c>
      <c r="D206" s="22"/>
      <c r="E206" s="24"/>
      <c r="F206" s="27">
        <f>TRUNC(SUMIF(N201:N205,N200,F201:F205),0)</f>
        <v>554</v>
      </c>
      <c r="G206" s="24"/>
      <c r="H206" s="27">
        <f>TRUNC(SUMIF(N201:N205,N200,H201:H205),0)</f>
        <v>892</v>
      </c>
      <c r="I206" s="24"/>
      <c r="J206" s="27">
        <f>TRUNC(SUMIF(N201:N205,N200,J201:J205),0)</f>
        <v>107</v>
      </c>
      <c r="K206" s="24"/>
      <c r="L206" s="27">
        <f>F206+H206+J206</f>
        <v>1553</v>
      </c>
      <c r="M206" s="21" t="s">
        <v>227</v>
      </c>
      <c r="N206" s="3" t="s">
        <v>412</v>
      </c>
      <c r="O206" s="3" t="s">
        <v>412</v>
      </c>
      <c r="P206" s="3" t="s">
        <v>227</v>
      </c>
      <c r="Q206" s="3" t="s">
        <v>227</v>
      </c>
      <c r="R206" s="3" t="s">
        <v>227</v>
      </c>
      <c r="AV206" s="3" t="s">
        <v>227</v>
      </c>
      <c r="AW206" s="3" t="s">
        <v>227</v>
      </c>
      <c r="AX206" s="3" t="s">
        <v>227</v>
      </c>
      <c r="AY206" s="3" t="s">
        <v>227</v>
      </c>
      <c r="AZ206" s="3" t="s">
        <v>227</v>
      </c>
    </row>
    <row r="207" spans="1:52" ht="30" customHeight="1" x14ac:dyDescent="0.3">
      <c r="A207" s="22"/>
      <c r="B207" s="22"/>
      <c r="C207" s="22"/>
      <c r="D207" s="22"/>
      <c r="E207" s="24"/>
      <c r="F207" s="27"/>
      <c r="G207" s="24"/>
      <c r="H207" s="27"/>
      <c r="I207" s="24"/>
      <c r="J207" s="27"/>
      <c r="K207" s="24"/>
      <c r="L207" s="27"/>
      <c r="M207" s="22"/>
    </row>
    <row r="208" spans="1:52" ht="30" customHeight="1" x14ac:dyDescent="0.3">
      <c r="A208" s="18" t="s">
        <v>59</v>
      </c>
      <c r="B208" s="19"/>
      <c r="C208" s="19"/>
      <c r="D208" s="19"/>
      <c r="E208" s="23"/>
      <c r="F208" s="26"/>
      <c r="G208" s="23"/>
      <c r="H208" s="26"/>
      <c r="I208" s="23"/>
      <c r="J208" s="26"/>
      <c r="K208" s="23"/>
      <c r="L208" s="26"/>
      <c r="M208" s="20"/>
      <c r="N208" s="3" t="s">
        <v>15</v>
      </c>
    </row>
    <row r="209" spans="1:52" ht="30" customHeight="1" x14ac:dyDescent="0.3">
      <c r="A209" s="21" t="s">
        <v>458</v>
      </c>
      <c r="B209" s="21" t="s">
        <v>650</v>
      </c>
      <c r="C209" s="21" t="s">
        <v>257</v>
      </c>
      <c r="D209" s="22">
        <v>8.9429999999999996</v>
      </c>
      <c r="E209" s="24">
        <f>단가대비표!O18</f>
        <v>5270</v>
      </c>
      <c r="F209" s="27">
        <f>TRUNC(E209*D209,1)</f>
        <v>47129.599999999999</v>
      </c>
      <c r="G209" s="24">
        <f>단가대비표!P18</f>
        <v>0</v>
      </c>
      <c r="H209" s="27">
        <f>TRUNC(G209*D209,1)</f>
        <v>0</v>
      </c>
      <c r="I209" s="24">
        <f>단가대비표!V18</f>
        <v>0</v>
      </c>
      <c r="J209" s="27">
        <f>TRUNC(I209*D209,1)</f>
        <v>0</v>
      </c>
      <c r="K209" s="24">
        <f t="shared" ref="K209:L211" si="28">TRUNC(E209+G209+I209,1)</f>
        <v>5270</v>
      </c>
      <c r="L209" s="27">
        <f t="shared" si="28"/>
        <v>47129.599999999999</v>
      </c>
      <c r="M209" s="21" t="s">
        <v>227</v>
      </c>
      <c r="N209" s="3" t="s">
        <v>15</v>
      </c>
      <c r="O209" s="3" t="s">
        <v>190</v>
      </c>
      <c r="P209" s="3" t="s">
        <v>237</v>
      </c>
      <c r="Q209" s="3" t="s">
        <v>237</v>
      </c>
      <c r="R209" s="3" t="s">
        <v>228</v>
      </c>
      <c r="AV209" s="3" t="s">
        <v>227</v>
      </c>
      <c r="AW209" s="3" t="s">
        <v>155</v>
      </c>
      <c r="AX209" s="3" t="s">
        <v>227</v>
      </c>
      <c r="AY209" s="3" t="s">
        <v>227</v>
      </c>
      <c r="AZ209" s="3" t="s">
        <v>227</v>
      </c>
    </row>
    <row r="210" spans="1:52" ht="30" customHeight="1" x14ac:dyDescent="0.3">
      <c r="A210" s="21" t="s">
        <v>675</v>
      </c>
      <c r="B210" s="21" t="s">
        <v>227</v>
      </c>
      <c r="C210" s="21" t="s">
        <v>257</v>
      </c>
      <c r="D210" s="22">
        <v>8.1300000000000008</v>
      </c>
      <c r="E210" s="24">
        <f>일위대가목록!E36</f>
        <v>153</v>
      </c>
      <c r="F210" s="27">
        <f>TRUNC(E210*D210,1)</f>
        <v>1243.8</v>
      </c>
      <c r="G210" s="24">
        <f>일위대가목록!F36</f>
        <v>5132</v>
      </c>
      <c r="H210" s="27">
        <f>TRUNC(G210*D210,1)</f>
        <v>41723.1</v>
      </c>
      <c r="I210" s="24">
        <f>일위대가목록!G36</f>
        <v>256</v>
      </c>
      <c r="J210" s="27">
        <f>TRUNC(I210*D210,1)</f>
        <v>2081.1999999999998</v>
      </c>
      <c r="K210" s="24">
        <f t="shared" si="28"/>
        <v>5541</v>
      </c>
      <c r="L210" s="27">
        <f t="shared" si="28"/>
        <v>45048.1</v>
      </c>
      <c r="M210" s="21" t="s">
        <v>474</v>
      </c>
      <c r="N210" s="3" t="s">
        <v>15</v>
      </c>
      <c r="O210" s="3" t="s">
        <v>31</v>
      </c>
      <c r="P210" s="3" t="s">
        <v>228</v>
      </c>
      <c r="Q210" s="3" t="s">
        <v>237</v>
      </c>
      <c r="R210" s="3" t="s">
        <v>237</v>
      </c>
      <c r="AV210" s="3" t="s">
        <v>227</v>
      </c>
      <c r="AW210" s="3" t="s">
        <v>119</v>
      </c>
      <c r="AX210" s="3" t="s">
        <v>227</v>
      </c>
      <c r="AY210" s="3" t="s">
        <v>227</v>
      </c>
      <c r="AZ210" s="3" t="s">
        <v>227</v>
      </c>
    </row>
    <row r="211" spans="1:52" ht="30" customHeight="1" x14ac:dyDescent="0.3">
      <c r="A211" s="21" t="s">
        <v>476</v>
      </c>
      <c r="B211" s="21" t="s">
        <v>663</v>
      </c>
      <c r="C211" s="21" t="s">
        <v>257</v>
      </c>
      <c r="D211" s="22">
        <v>-0.56910000000000005</v>
      </c>
      <c r="E211" s="24">
        <f>단가대비표!O10</f>
        <v>2250</v>
      </c>
      <c r="F211" s="27">
        <f>TRUNC(E211*D211,1)</f>
        <v>-1280.4000000000001</v>
      </c>
      <c r="G211" s="24">
        <f>단가대비표!P10</f>
        <v>0</v>
      </c>
      <c r="H211" s="27">
        <f>TRUNC(G211*D211,1)</f>
        <v>0</v>
      </c>
      <c r="I211" s="24">
        <f>단가대비표!V10</f>
        <v>0</v>
      </c>
      <c r="J211" s="27">
        <f>TRUNC(I211*D211,1)</f>
        <v>0</v>
      </c>
      <c r="K211" s="24">
        <f t="shared" si="28"/>
        <v>2250</v>
      </c>
      <c r="L211" s="27">
        <f t="shared" si="28"/>
        <v>-1280.4000000000001</v>
      </c>
      <c r="M211" s="21" t="s">
        <v>470</v>
      </c>
      <c r="N211" s="3" t="s">
        <v>15</v>
      </c>
      <c r="O211" s="3" t="s">
        <v>177</v>
      </c>
      <c r="P211" s="3" t="s">
        <v>237</v>
      </c>
      <c r="Q211" s="3" t="s">
        <v>237</v>
      </c>
      <c r="R211" s="3" t="s">
        <v>228</v>
      </c>
      <c r="AV211" s="3" t="s">
        <v>227</v>
      </c>
      <c r="AW211" s="3" t="s">
        <v>152</v>
      </c>
      <c r="AX211" s="3" t="s">
        <v>227</v>
      </c>
      <c r="AY211" s="3" t="s">
        <v>227</v>
      </c>
      <c r="AZ211" s="3" t="s">
        <v>227</v>
      </c>
    </row>
    <row r="212" spans="1:52" ht="30" customHeight="1" x14ac:dyDescent="0.3">
      <c r="A212" s="21" t="s">
        <v>562</v>
      </c>
      <c r="B212" s="21" t="s">
        <v>227</v>
      </c>
      <c r="C212" s="21" t="s">
        <v>227</v>
      </c>
      <c r="D212" s="22"/>
      <c r="E212" s="24"/>
      <c r="F212" s="27">
        <f>TRUNC(SUMIF(N209:N211,N208,F209:F211),0)</f>
        <v>47093</v>
      </c>
      <c r="G212" s="24"/>
      <c r="H212" s="27">
        <f>TRUNC(SUMIF(N209:N211,N208,H209:H211),0)</f>
        <v>41723</v>
      </c>
      <c r="I212" s="24"/>
      <c r="J212" s="27">
        <f>TRUNC(SUMIF(N209:N211,N208,J209:J211),0)</f>
        <v>2081</v>
      </c>
      <c r="K212" s="24"/>
      <c r="L212" s="27">
        <f>F212+H212+J212</f>
        <v>90897</v>
      </c>
      <c r="M212" s="21" t="s">
        <v>227</v>
      </c>
      <c r="N212" s="3" t="s">
        <v>412</v>
      </c>
      <c r="O212" s="3" t="s">
        <v>412</v>
      </c>
      <c r="P212" s="3" t="s">
        <v>227</v>
      </c>
      <c r="Q212" s="3" t="s">
        <v>227</v>
      </c>
      <c r="R212" s="3" t="s">
        <v>227</v>
      </c>
      <c r="AV212" s="3" t="s">
        <v>227</v>
      </c>
      <c r="AW212" s="3" t="s">
        <v>227</v>
      </c>
      <c r="AX212" s="3" t="s">
        <v>227</v>
      </c>
      <c r="AY212" s="3" t="s">
        <v>227</v>
      </c>
      <c r="AZ212" s="3" t="s">
        <v>227</v>
      </c>
    </row>
    <row r="213" spans="1:52" ht="30" customHeight="1" x14ac:dyDescent="0.3">
      <c r="A213" s="22"/>
      <c r="B213" s="22"/>
      <c r="C213" s="22"/>
      <c r="D213" s="22"/>
      <c r="E213" s="24"/>
      <c r="F213" s="27"/>
      <c r="G213" s="24"/>
      <c r="H213" s="27"/>
      <c r="I213" s="24"/>
      <c r="J213" s="27"/>
      <c r="K213" s="24"/>
      <c r="L213" s="27"/>
      <c r="M213" s="22"/>
    </row>
    <row r="214" spans="1:52" ht="30" customHeight="1" x14ac:dyDescent="0.3">
      <c r="A214" s="18" t="s">
        <v>2</v>
      </c>
      <c r="B214" s="19"/>
      <c r="C214" s="19"/>
      <c r="D214" s="19"/>
      <c r="E214" s="23"/>
      <c r="F214" s="26"/>
      <c r="G214" s="23"/>
      <c r="H214" s="26"/>
      <c r="I214" s="23"/>
      <c r="J214" s="26"/>
      <c r="K214" s="23"/>
      <c r="L214" s="26"/>
      <c r="M214" s="20"/>
      <c r="N214" s="3" t="s">
        <v>39</v>
      </c>
    </row>
    <row r="215" spans="1:52" ht="30" customHeight="1" x14ac:dyDescent="0.3">
      <c r="A215" s="21" t="s">
        <v>449</v>
      </c>
      <c r="B215" s="21" t="s">
        <v>291</v>
      </c>
      <c r="C215" s="21" t="s">
        <v>262</v>
      </c>
      <c r="D215" s="22">
        <v>1</v>
      </c>
      <c r="E215" s="24">
        <f>일위대가목록!E40</f>
        <v>50</v>
      </c>
      <c r="F215" s="27">
        <f>TRUNC(E215*D215,1)</f>
        <v>50</v>
      </c>
      <c r="G215" s="24">
        <f>일위대가목록!F40</f>
        <v>1670</v>
      </c>
      <c r="H215" s="27">
        <f>TRUNC(G215*D215,1)</f>
        <v>1670</v>
      </c>
      <c r="I215" s="24">
        <f>일위대가목록!G40</f>
        <v>0</v>
      </c>
      <c r="J215" s="27">
        <f>TRUNC(I215*D215,1)</f>
        <v>0</v>
      </c>
      <c r="K215" s="24">
        <f t="shared" ref="K215:L217" si="29">TRUNC(E215+G215+I215,1)</f>
        <v>1720</v>
      </c>
      <c r="L215" s="27">
        <f t="shared" si="29"/>
        <v>1720</v>
      </c>
      <c r="M215" s="21" t="s">
        <v>455</v>
      </c>
      <c r="N215" s="3" t="s">
        <v>39</v>
      </c>
      <c r="O215" s="3" t="s">
        <v>36</v>
      </c>
      <c r="P215" s="3" t="s">
        <v>228</v>
      </c>
      <c r="Q215" s="3" t="s">
        <v>237</v>
      </c>
      <c r="R215" s="3" t="s">
        <v>237</v>
      </c>
      <c r="AV215" s="3" t="s">
        <v>227</v>
      </c>
      <c r="AW215" s="3" t="s">
        <v>101</v>
      </c>
      <c r="AX215" s="3" t="s">
        <v>227</v>
      </c>
      <c r="AY215" s="3" t="s">
        <v>227</v>
      </c>
      <c r="AZ215" s="3" t="s">
        <v>227</v>
      </c>
    </row>
    <row r="216" spans="1:52" ht="30" customHeight="1" x14ac:dyDescent="0.3">
      <c r="A216" s="21" t="s">
        <v>665</v>
      </c>
      <c r="B216" s="21" t="s">
        <v>495</v>
      </c>
      <c r="C216" s="21" t="s">
        <v>262</v>
      </c>
      <c r="D216" s="22">
        <v>1</v>
      </c>
      <c r="E216" s="24">
        <f>일위대가목록!E41</f>
        <v>8933</v>
      </c>
      <c r="F216" s="27">
        <f>TRUNC(E216*D216,1)</f>
        <v>8933</v>
      </c>
      <c r="G216" s="24">
        <f>일위대가목록!F41</f>
        <v>0</v>
      </c>
      <c r="H216" s="27">
        <f>TRUNC(G216*D216,1)</f>
        <v>0</v>
      </c>
      <c r="I216" s="24">
        <f>일위대가목록!G41</f>
        <v>0</v>
      </c>
      <c r="J216" s="27">
        <f>TRUNC(I216*D216,1)</f>
        <v>0</v>
      </c>
      <c r="K216" s="24">
        <f t="shared" si="29"/>
        <v>8933</v>
      </c>
      <c r="L216" s="27">
        <f t="shared" si="29"/>
        <v>8933</v>
      </c>
      <c r="M216" s="21" t="s">
        <v>456</v>
      </c>
      <c r="N216" s="3" t="s">
        <v>39</v>
      </c>
      <c r="O216" s="3" t="s">
        <v>41</v>
      </c>
      <c r="P216" s="3" t="s">
        <v>228</v>
      </c>
      <c r="Q216" s="3" t="s">
        <v>237</v>
      </c>
      <c r="R216" s="3" t="s">
        <v>237</v>
      </c>
      <c r="AV216" s="3" t="s">
        <v>227</v>
      </c>
      <c r="AW216" s="3" t="s">
        <v>121</v>
      </c>
      <c r="AX216" s="3" t="s">
        <v>227</v>
      </c>
      <c r="AY216" s="3" t="s">
        <v>227</v>
      </c>
      <c r="AZ216" s="3" t="s">
        <v>227</v>
      </c>
    </row>
    <row r="217" spans="1:52" ht="30" customHeight="1" x14ac:dyDescent="0.3">
      <c r="A217" s="21" t="s">
        <v>680</v>
      </c>
      <c r="B217" s="21" t="s">
        <v>452</v>
      </c>
      <c r="C217" s="21" t="s">
        <v>262</v>
      </c>
      <c r="D217" s="22">
        <v>2</v>
      </c>
      <c r="E217" s="24">
        <f>일위대가목록!E42</f>
        <v>0</v>
      </c>
      <c r="F217" s="27">
        <f>TRUNC(E217*D217,1)</f>
        <v>0</v>
      </c>
      <c r="G217" s="24">
        <f>일위대가목록!F42</f>
        <v>892</v>
      </c>
      <c r="H217" s="27">
        <f>TRUNC(G217*D217,1)</f>
        <v>1784</v>
      </c>
      <c r="I217" s="24">
        <f>일위대가목록!G42</f>
        <v>107</v>
      </c>
      <c r="J217" s="27">
        <f>TRUNC(I217*D217,1)</f>
        <v>214</v>
      </c>
      <c r="K217" s="24">
        <f t="shared" si="29"/>
        <v>999</v>
      </c>
      <c r="L217" s="27">
        <f t="shared" si="29"/>
        <v>1998</v>
      </c>
      <c r="M217" s="21" t="s">
        <v>472</v>
      </c>
      <c r="N217" s="3" t="s">
        <v>39</v>
      </c>
      <c r="O217" s="3" t="s">
        <v>19</v>
      </c>
      <c r="P217" s="3" t="s">
        <v>228</v>
      </c>
      <c r="Q217" s="3" t="s">
        <v>237</v>
      </c>
      <c r="R217" s="3" t="s">
        <v>237</v>
      </c>
      <c r="AV217" s="3" t="s">
        <v>227</v>
      </c>
      <c r="AW217" s="3" t="s">
        <v>103</v>
      </c>
      <c r="AX217" s="3" t="s">
        <v>227</v>
      </c>
      <c r="AY217" s="3" t="s">
        <v>227</v>
      </c>
      <c r="AZ217" s="3" t="s">
        <v>227</v>
      </c>
    </row>
    <row r="218" spans="1:52" ht="30" customHeight="1" x14ac:dyDescent="0.3">
      <c r="A218" s="21" t="s">
        <v>562</v>
      </c>
      <c r="B218" s="21" t="s">
        <v>227</v>
      </c>
      <c r="C218" s="21" t="s">
        <v>227</v>
      </c>
      <c r="D218" s="22"/>
      <c r="E218" s="24"/>
      <c r="F218" s="27">
        <f>TRUNC(SUMIF(N215:N217,N214,F215:F217),0)</f>
        <v>8983</v>
      </c>
      <c r="G218" s="24"/>
      <c r="H218" s="27">
        <f>TRUNC(SUMIF(N215:N217,N214,H215:H217),0)</f>
        <v>3454</v>
      </c>
      <c r="I218" s="24"/>
      <c r="J218" s="27">
        <f>TRUNC(SUMIF(N215:N217,N214,J215:J217),0)</f>
        <v>214</v>
      </c>
      <c r="K218" s="24"/>
      <c r="L218" s="27">
        <f>F218+H218+J218</f>
        <v>12651</v>
      </c>
      <c r="M218" s="21" t="s">
        <v>227</v>
      </c>
      <c r="N218" s="3" t="s">
        <v>412</v>
      </c>
      <c r="O218" s="3" t="s">
        <v>412</v>
      </c>
      <c r="P218" s="3" t="s">
        <v>227</v>
      </c>
      <c r="Q218" s="3" t="s">
        <v>227</v>
      </c>
      <c r="R218" s="3" t="s">
        <v>227</v>
      </c>
      <c r="AV218" s="3" t="s">
        <v>227</v>
      </c>
      <c r="AW218" s="3" t="s">
        <v>227</v>
      </c>
      <c r="AX218" s="3" t="s">
        <v>227</v>
      </c>
      <c r="AY218" s="3" t="s">
        <v>227</v>
      </c>
      <c r="AZ218" s="3" t="s">
        <v>227</v>
      </c>
    </row>
    <row r="219" spans="1:52" ht="30" customHeight="1" x14ac:dyDescent="0.3">
      <c r="A219" s="22"/>
      <c r="B219" s="22"/>
      <c r="C219" s="22"/>
      <c r="D219" s="22"/>
      <c r="E219" s="24"/>
      <c r="F219" s="27"/>
      <c r="G219" s="24"/>
      <c r="H219" s="27"/>
      <c r="I219" s="24"/>
      <c r="J219" s="27"/>
      <c r="K219" s="24"/>
      <c r="L219" s="27"/>
      <c r="M219" s="22"/>
    </row>
    <row r="220" spans="1:52" ht="30" customHeight="1" x14ac:dyDescent="0.3">
      <c r="A220" s="18" t="s">
        <v>182</v>
      </c>
      <c r="B220" s="19"/>
      <c r="C220" s="19"/>
      <c r="D220" s="19"/>
      <c r="E220" s="23"/>
      <c r="F220" s="26"/>
      <c r="G220" s="23"/>
      <c r="H220" s="26"/>
      <c r="I220" s="23"/>
      <c r="J220" s="26"/>
      <c r="K220" s="23"/>
      <c r="L220" s="26"/>
      <c r="M220" s="20"/>
      <c r="N220" s="3" t="s">
        <v>36</v>
      </c>
    </row>
    <row r="221" spans="1:52" ht="30" customHeight="1" x14ac:dyDescent="0.3">
      <c r="A221" s="21" t="s">
        <v>277</v>
      </c>
      <c r="B221" s="21" t="s">
        <v>227</v>
      </c>
      <c r="C221" s="21" t="s">
        <v>233</v>
      </c>
      <c r="D221" s="22">
        <v>6.0000000000000001E-3</v>
      </c>
      <c r="E221" s="24">
        <f>단가대비표!O39</f>
        <v>0</v>
      </c>
      <c r="F221" s="27">
        <f>TRUNC(E221*D221,1)</f>
        <v>0</v>
      </c>
      <c r="G221" s="24">
        <f>단가대비표!P39</f>
        <v>250776</v>
      </c>
      <c r="H221" s="27">
        <f>TRUNC(G221*D221,1)</f>
        <v>1504.6</v>
      </c>
      <c r="I221" s="24">
        <f>단가대비표!V39</f>
        <v>0</v>
      </c>
      <c r="J221" s="27">
        <f>TRUNC(I221*D221,1)</f>
        <v>0</v>
      </c>
      <c r="K221" s="24">
        <f t="shared" ref="K221:L223" si="30">TRUNC(E221+G221+I221,1)</f>
        <v>250776</v>
      </c>
      <c r="L221" s="27">
        <f t="shared" si="30"/>
        <v>1504.6</v>
      </c>
      <c r="M221" s="21" t="s">
        <v>227</v>
      </c>
      <c r="N221" s="3" t="s">
        <v>36</v>
      </c>
      <c r="O221" s="3" t="s">
        <v>189</v>
      </c>
      <c r="P221" s="3" t="s">
        <v>237</v>
      </c>
      <c r="Q221" s="3" t="s">
        <v>237</v>
      </c>
      <c r="R221" s="3" t="s">
        <v>228</v>
      </c>
      <c r="V221" s="2">
        <v>1</v>
      </c>
      <c r="AV221" s="3" t="s">
        <v>227</v>
      </c>
      <c r="AW221" s="3" t="s">
        <v>11</v>
      </c>
      <c r="AX221" s="3" t="s">
        <v>227</v>
      </c>
      <c r="AY221" s="3" t="s">
        <v>227</v>
      </c>
      <c r="AZ221" s="3" t="s">
        <v>227</v>
      </c>
    </row>
    <row r="222" spans="1:52" ht="30" customHeight="1" x14ac:dyDescent="0.3">
      <c r="A222" s="21" t="s">
        <v>341</v>
      </c>
      <c r="B222" s="21" t="s">
        <v>227</v>
      </c>
      <c r="C222" s="21" t="s">
        <v>233</v>
      </c>
      <c r="D222" s="22">
        <v>1E-3</v>
      </c>
      <c r="E222" s="24">
        <f>단가대비표!O31</f>
        <v>0</v>
      </c>
      <c r="F222" s="27">
        <f>TRUNC(E222*D222,1)</f>
        <v>0</v>
      </c>
      <c r="G222" s="24">
        <f>단가대비표!P31</f>
        <v>165545</v>
      </c>
      <c r="H222" s="27">
        <f>TRUNC(G222*D222,1)</f>
        <v>165.5</v>
      </c>
      <c r="I222" s="24">
        <f>단가대비표!V31</f>
        <v>0</v>
      </c>
      <c r="J222" s="27">
        <f>TRUNC(I222*D222,1)</f>
        <v>0</v>
      </c>
      <c r="K222" s="24">
        <f t="shared" si="30"/>
        <v>165545</v>
      </c>
      <c r="L222" s="27">
        <f t="shared" si="30"/>
        <v>165.5</v>
      </c>
      <c r="M222" s="21" t="s">
        <v>227</v>
      </c>
      <c r="N222" s="3" t="s">
        <v>36</v>
      </c>
      <c r="O222" s="3" t="s">
        <v>207</v>
      </c>
      <c r="P222" s="3" t="s">
        <v>237</v>
      </c>
      <c r="Q222" s="3" t="s">
        <v>237</v>
      </c>
      <c r="R222" s="3" t="s">
        <v>228</v>
      </c>
      <c r="V222" s="2">
        <v>1</v>
      </c>
      <c r="AV222" s="3" t="s">
        <v>227</v>
      </c>
      <c r="AW222" s="3" t="s">
        <v>609</v>
      </c>
      <c r="AX222" s="3" t="s">
        <v>227</v>
      </c>
      <c r="AY222" s="3" t="s">
        <v>227</v>
      </c>
      <c r="AZ222" s="3" t="s">
        <v>227</v>
      </c>
    </row>
    <row r="223" spans="1:52" ht="30" customHeight="1" x14ac:dyDescent="0.3">
      <c r="A223" s="21" t="s">
        <v>561</v>
      </c>
      <c r="B223" s="21" t="s">
        <v>475</v>
      </c>
      <c r="C223" s="21" t="s">
        <v>269</v>
      </c>
      <c r="D223" s="22">
        <v>1</v>
      </c>
      <c r="E223" s="24">
        <f>TRUNC(SUMIF(V221:V223,RIGHTB(O223,1),H221:H223)*U223,2)</f>
        <v>50.1</v>
      </c>
      <c r="F223" s="27">
        <f>TRUNC(E223*D223,1)</f>
        <v>50.1</v>
      </c>
      <c r="G223" s="24">
        <v>0</v>
      </c>
      <c r="H223" s="27">
        <f>TRUNC(G223*D223,1)</f>
        <v>0</v>
      </c>
      <c r="I223" s="24">
        <v>0</v>
      </c>
      <c r="J223" s="27">
        <f>TRUNC(I223*D223,1)</f>
        <v>0</v>
      </c>
      <c r="K223" s="24">
        <f t="shared" si="30"/>
        <v>50.1</v>
      </c>
      <c r="L223" s="27">
        <f t="shared" si="30"/>
        <v>50.1</v>
      </c>
      <c r="M223" s="21" t="s">
        <v>227</v>
      </c>
      <c r="N223" s="3" t="s">
        <v>36</v>
      </c>
      <c r="O223" s="3" t="s">
        <v>16</v>
      </c>
      <c r="P223" s="3" t="s">
        <v>237</v>
      </c>
      <c r="Q223" s="3" t="s">
        <v>237</v>
      </c>
      <c r="R223" s="3" t="s">
        <v>237</v>
      </c>
      <c r="S223" s="2">
        <v>1</v>
      </c>
      <c r="T223" s="2">
        <v>0</v>
      </c>
      <c r="U223" s="2">
        <v>0.03</v>
      </c>
      <c r="AV223" s="3" t="s">
        <v>227</v>
      </c>
      <c r="AW223" s="3" t="s">
        <v>90</v>
      </c>
      <c r="AX223" s="3" t="s">
        <v>227</v>
      </c>
      <c r="AY223" s="3" t="s">
        <v>227</v>
      </c>
      <c r="AZ223" s="3" t="s">
        <v>227</v>
      </c>
    </row>
    <row r="224" spans="1:52" ht="30" customHeight="1" x14ac:dyDescent="0.3">
      <c r="A224" s="21" t="s">
        <v>562</v>
      </c>
      <c r="B224" s="21" t="s">
        <v>227</v>
      </c>
      <c r="C224" s="21" t="s">
        <v>227</v>
      </c>
      <c r="D224" s="22"/>
      <c r="E224" s="24"/>
      <c r="F224" s="27">
        <f>TRUNC(SUMIF(N221:N223,N220,F221:F223),0)</f>
        <v>50</v>
      </c>
      <c r="G224" s="24"/>
      <c r="H224" s="27">
        <f>TRUNC(SUMIF(N221:N223,N220,H221:H223),0)</f>
        <v>1670</v>
      </c>
      <c r="I224" s="24"/>
      <c r="J224" s="27">
        <f>TRUNC(SUMIF(N221:N223,N220,J221:J223),0)</f>
        <v>0</v>
      </c>
      <c r="K224" s="24"/>
      <c r="L224" s="27">
        <f>F224+H224+J224</f>
        <v>1720</v>
      </c>
      <c r="M224" s="21" t="s">
        <v>227</v>
      </c>
      <c r="N224" s="3" t="s">
        <v>412</v>
      </c>
      <c r="O224" s="3" t="s">
        <v>412</v>
      </c>
      <c r="P224" s="3" t="s">
        <v>227</v>
      </c>
      <c r="Q224" s="3" t="s">
        <v>227</v>
      </c>
      <c r="R224" s="3" t="s">
        <v>227</v>
      </c>
      <c r="AV224" s="3" t="s">
        <v>227</v>
      </c>
      <c r="AW224" s="3" t="s">
        <v>227</v>
      </c>
      <c r="AX224" s="3" t="s">
        <v>227</v>
      </c>
      <c r="AY224" s="3" t="s">
        <v>227</v>
      </c>
      <c r="AZ224" s="3" t="s">
        <v>227</v>
      </c>
    </row>
    <row r="225" spans="1:52" ht="30" customHeight="1" x14ac:dyDescent="0.3">
      <c r="A225" s="22"/>
      <c r="B225" s="22"/>
      <c r="C225" s="22"/>
      <c r="D225" s="22"/>
      <c r="E225" s="24"/>
      <c r="F225" s="27"/>
      <c r="G225" s="24"/>
      <c r="H225" s="27"/>
      <c r="I225" s="24"/>
      <c r="J225" s="27"/>
      <c r="K225" s="24"/>
      <c r="L225" s="27"/>
      <c r="M225" s="22"/>
    </row>
    <row r="226" spans="1:52" ht="30" customHeight="1" x14ac:dyDescent="0.3">
      <c r="A226" s="18" t="s">
        <v>81</v>
      </c>
      <c r="B226" s="19"/>
      <c r="C226" s="19"/>
      <c r="D226" s="19"/>
      <c r="E226" s="23"/>
      <c r="F226" s="26"/>
      <c r="G226" s="23"/>
      <c r="H226" s="26"/>
      <c r="I226" s="23"/>
      <c r="J226" s="26"/>
      <c r="K226" s="23"/>
      <c r="L226" s="26"/>
      <c r="M226" s="20"/>
      <c r="N226" s="3" t="s">
        <v>41</v>
      </c>
    </row>
    <row r="227" spans="1:52" ht="30" customHeight="1" x14ac:dyDescent="0.3">
      <c r="A227" s="21" t="s">
        <v>467</v>
      </c>
      <c r="B227" s="21" t="s">
        <v>477</v>
      </c>
      <c r="C227" s="21" t="s">
        <v>292</v>
      </c>
      <c r="D227" s="22">
        <v>0.16600000000000001</v>
      </c>
      <c r="E227" s="24">
        <f>단가대비표!O24</f>
        <v>53727</v>
      </c>
      <c r="F227" s="27">
        <f>TRUNC(E227*D227,1)</f>
        <v>8918.6</v>
      </c>
      <c r="G227" s="24">
        <f>단가대비표!P24</f>
        <v>0</v>
      </c>
      <c r="H227" s="27">
        <f>TRUNC(G227*D227,1)</f>
        <v>0</v>
      </c>
      <c r="I227" s="24">
        <f>단가대비표!V24</f>
        <v>0</v>
      </c>
      <c r="J227" s="27">
        <f>TRUNC(I227*D227,1)</f>
        <v>0</v>
      </c>
      <c r="K227" s="24">
        <f>TRUNC(E227+G227+I227,1)</f>
        <v>53727</v>
      </c>
      <c r="L227" s="27">
        <f>TRUNC(F227+H227+J227,1)</f>
        <v>8918.6</v>
      </c>
      <c r="M227" s="21" t="s">
        <v>227</v>
      </c>
      <c r="N227" s="3" t="s">
        <v>41</v>
      </c>
      <c r="O227" s="3" t="s">
        <v>180</v>
      </c>
      <c r="P227" s="3" t="s">
        <v>237</v>
      </c>
      <c r="Q227" s="3" t="s">
        <v>237</v>
      </c>
      <c r="R227" s="3" t="s">
        <v>228</v>
      </c>
      <c r="AV227" s="3" t="s">
        <v>227</v>
      </c>
      <c r="AW227" s="3" t="s">
        <v>608</v>
      </c>
      <c r="AX227" s="3" t="s">
        <v>227</v>
      </c>
      <c r="AY227" s="3" t="s">
        <v>227</v>
      </c>
      <c r="AZ227" s="3" t="s">
        <v>227</v>
      </c>
    </row>
    <row r="228" spans="1:52" ht="30" customHeight="1" x14ac:dyDescent="0.3">
      <c r="A228" s="21" t="s">
        <v>293</v>
      </c>
      <c r="B228" s="21" t="s">
        <v>692</v>
      </c>
      <c r="C228" s="21" t="s">
        <v>292</v>
      </c>
      <c r="D228" s="22">
        <v>8.0000000000000002E-3</v>
      </c>
      <c r="E228" s="24">
        <f>단가대비표!O26</f>
        <v>1840</v>
      </c>
      <c r="F228" s="27">
        <f>TRUNC(E228*D228,1)</f>
        <v>14.7</v>
      </c>
      <c r="G228" s="24">
        <f>단가대비표!P26</f>
        <v>0</v>
      </c>
      <c r="H228" s="27">
        <f>TRUNC(G228*D228,1)</f>
        <v>0</v>
      </c>
      <c r="I228" s="24">
        <f>단가대비표!V26</f>
        <v>0</v>
      </c>
      <c r="J228" s="27">
        <f>TRUNC(I228*D228,1)</f>
        <v>0</v>
      </c>
      <c r="K228" s="24">
        <f>TRUNC(E228+G228+I228,1)</f>
        <v>1840</v>
      </c>
      <c r="L228" s="27">
        <f>TRUNC(F228+H228+J228,1)</f>
        <v>14.7</v>
      </c>
      <c r="M228" s="21" t="s">
        <v>227</v>
      </c>
      <c r="N228" s="3" t="s">
        <v>41</v>
      </c>
      <c r="O228" s="3" t="s">
        <v>181</v>
      </c>
      <c r="P228" s="3" t="s">
        <v>237</v>
      </c>
      <c r="Q228" s="3" t="s">
        <v>237</v>
      </c>
      <c r="R228" s="3" t="s">
        <v>228</v>
      </c>
      <c r="AV228" s="3" t="s">
        <v>227</v>
      </c>
      <c r="AW228" s="3" t="s">
        <v>153</v>
      </c>
      <c r="AX228" s="3" t="s">
        <v>227</v>
      </c>
      <c r="AY228" s="3" t="s">
        <v>227</v>
      </c>
      <c r="AZ228" s="3" t="s">
        <v>227</v>
      </c>
    </row>
    <row r="229" spans="1:52" ht="30" customHeight="1" x14ac:dyDescent="0.3">
      <c r="A229" s="21" t="s">
        <v>562</v>
      </c>
      <c r="B229" s="21" t="s">
        <v>227</v>
      </c>
      <c r="C229" s="21" t="s">
        <v>227</v>
      </c>
      <c r="D229" s="22"/>
      <c r="E229" s="24"/>
      <c r="F229" s="27">
        <f>TRUNC(SUMIF(N227:N228,N226,F227:F228),0)</f>
        <v>8933</v>
      </c>
      <c r="G229" s="24"/>
      <c r="H229" s="27">
        <f>TRUNC(SUMIF(N227:N228,N226,H227:H228),0)</f>
        <v>0</v>
      </c>
      <c r="I229" s="24"/>
      <c r="J229" s="27">
        <f>TRUNC(SUMIF(N227:N228,N226,J227:J228),0)</f>
        <v>0</v>
      </c>
      <c r="K229" s="24"/>
      <c r="L229" s="27">
        <f>F229+H229+J229</f>
        <v>8933</v>
      </c>
      <c r="M229" s="21" t="s">
        <v>227</v>
      </c>
      <c r="N229" s="3" t="s">
        <v>412</v>
      </c>
      <c r="O229" s="3" t="s">
        <v>412</v>
      </c>
      <c r="P229" s="3" t="s">
        <v>227</v>
      </c>
      <c r="Q229" s="3" t="s">
        <v>227</v>
      </c>
      <c r="R229" s="3" t="s">
        <v>227</v>
      </c>
      <c r="AV229" s="3" t="s">
        <v>227</v>
      </c>
      <c r="AW229" s="3" t="s">
        <v>227</v>
      </c>
      <c r="AX229" s="3" t="s">
        <v>227</v>
      </c>
      <c r="AY229" s="3" t="s">
        <v>227</v>
      </c>
      <c r="AZ229" s="3" t="s">
        <v>227</v>
      </c>
    </row>
    <row r="230" spans="1:52" ht="30" customHeight="1" x14ac:dyDescent="0.3">
      <c r="A230" s="22"/>
      <c r="B230" s="22"/>
      <c r="C230" s="22"/>
      <c r="D230" s="22"/>
      <c r="E230" s="24"/>
      <c r="F230" s="27"/>
      <c r="G230" s="24"/>
      <c r="H230" s="27"/>
      <c r="I230" s="24"/>
      <c r="J230" s="27"/>
      <c r="K230" s="24"/>
      <c r="L230" s="27"/>
      <c r="M230" s="22"/>
    </row>
    <row r="231" spans="1:52" ht="30" customHeight="1" x14ac:dyDescent="0.3">
      <c r="A231" s="18" t="s">
        <v>73</v>
      </c>
      <c r="B231" s="19"/>
      <c r="C231" s="19"/>
      <c r="D231" s="19"/>
      <c r="E231" s="23"/>
      <c r="F231" s="26"/>
      <c r="G231" s="23"/>
      <c r="H231" s="26"/>
      <c r="I231" s="23"/>
      <c r="J231" s="26"/>
      <c r="K231" s="23"/>
      <c r="L231" s="26"/>
      <c r="M231" s="20"/>
      <c r="N231" s="3" t="s">
        <v>19</v>
      </c>
    </row>
    <row r="232" spans="1:52" ht="30" customHeight="1" x14ac:dyDescent="0.3">
      <c r="A232" s="21" t="s">
        <v>277</v>
      </c>
      <c r="B232" s="21" t="s">
        <v>227</v>
      </c>
      <c r="C232" s="21" t="s">
        <v>233</v>
      </c>
      <c r="D232" s="22">
        <v>2.7000000000000001E-3</v>
      </c>
      <c r="E232" s="24">
        <f>단가대비표!O39</f>
        <v>0</v>
      </c>
      <c r="F232" s="27">
        <f>TRUNC(E232*D232,1)</f>
        <v>0</v>
      </c>
      <c r="G232" s="24">
        <f>단가대비표!P39</f>
        <v>250776</v>
      </c>
      <c r="H232" s="27">
        <f>TRUNC(G232*D232,1)</f>
        <v>677</v>
      </c>
      <c r="I232" s="24">
        <f>단가대비표!V39</f>
        <v>0</v>
      </c>
      <c r="J232" s="27">
        <f>TRUNC(I232*D232,1)</f>
        <v>0</v>
      </c>
      <c r="K232" s="24">
        <f t="shared" ref="K232:L234" si="31">TRUNC(E232+G232+I232,1)</f>
        <v>250776</v>
      </c>
      <c r="L232" s="27">
        <f t="shared" si="31"/>
        <v>677</v>
      </c>
      <c r="M232" s="21" t="s">
        <v>227</v>
      </c>
      <c r="N232" s="3" t="s">
        <v>19</v>
      </c>
      <c r="O232" s="3" t="s">
        <v>189</v>
      </c>
      <c r="P232" s="3" t="s">
        <v>237</v>
      </c>
      <c r="Q232" s="3" t="s">
        <v>237</v>
      </c>
      <c r="R232" s="3" t="s">
        <v>228</v>
      </c>
      <c r="V232" s="2">
        <v>1</v>
      </c>
      <c r="AV232" s="3" t="s">
        <v>227</v>
      </c>
      <c r="AW232" s="3" t="s">
        <v>624</v>
      </c>
      <c r="AX232" s="3" t="s">
        <v>227</v>
      </c>
      <c r="AY232" s="3" t="s">
        <v>227</v>
      </c>
      <c r="AZ232" s="3" t="s">
        <v>227</v>
      </c>
    </row>
    <row r="233" spans="1:52" ht="30" customHeight="1" x14ac:dyDescent="0.3">
      <c r="A233" s="21" t="s">
        <v>341</v>
      </c>
      <c r="B233" s="21" t="s">
        <v>227</v>
      </c>
      <c r="C233" s="21" t="s">
        <v>233</v>
      </c>
      <c r="D233" s="22">
        <v>1.2999999999999999E-3</v>
      </c>
      <c r="E233" s="24">
        <f>단가대비표!O31</f>
        <v>0</v>
      </c>
      <c r="F233" s="27">
        <f>TRUNC(E233*D233,1)</f>
        <v>0</v>
      </c>
      <c r="G233" s="24">
        <f>단가대비표!P31</f>
        <v>165545</v>
      </c>
      <c r="H233" s="27">
        <f>TRUNC(G233*D233,1)</f>
        <v>215.2</v>
      </c>
      <c r="I233" s="24">
        <f>단가대비표!V31</f>
        <v>0</v>
      </c>
      <c r="J233" s="27">
        <f>TRUNC(I233*D233,1)</f>
        <v>0</v>
      </c>
      <c r="K233" s="24">
        <f t="shared" si="31"/>
        <v>165545</v>
      </c>
      <c r="L233" s="27">
        <f t="shared" si="31"/>
        <v>215.2</v>
      </c>
      <c r="M233" s="21" t="s">
        <v>227</v>
      </c>
      <c r="N233" s="3" t="s">
        <v>19</v>
      </c>
      <c r="O233" s="3" t="s">
        <v>207</v>
      </c>
      <c r="P233" s="3" t="s">
        <v>237</v>
      </c>
      <c r="Q233" s="3" t="s">
        <v>237</v>
      </c>
      <c r="R233" s="3" t="s">
        <v>228</v>
      </c>
      <c r="V233" s="2">
        <v>1</v>
      </c>
      <c r="AV233" s="3" t="s">
        <v>227</v>
      </c>
      <c r="AW233" s="3" t="s">
        <v>610</v>
      </c>
      <c r="AX233" s="3" t="s">
        <v>227</v>
      </c>
      <c r="AY233" s="3" t="s">
        <v>227</v>
      </c>
      <c r="AZ233" s="3" t="s">
        <v>227</v>
      </c>
    </row>
    <row r="234" spans="1:52" ht="30" customHeight="1" x14ac:dyDescent="0.3">
      <c r="A234" s="21" t="s">
        <v>565</v>
      </c>
      <c r="B234" s="21" t="s">
        <v>678</v>
      </c>
      <c r="C234" s="21" t="s">
        <v>269</v>
      </c>
      <c r="D234" s="22">
        <v>1</v>
      </c>
      <c r="E234" s="24">
        <v>0</v>
      </c>
      <c r="F234" s="27">
        <f>TRUNC(E234*D234,1)</f>
        <v>0</v>
      </c>
      <c r="G234" s="24">
        <v>0</v>
      </c>
      <c r="H234" s="27">
        <f>TRUNC(G234*D234,1)</f>
        <v>0</v>
      </c>
      <c r="I234" s="24">
        <f>TRUNC(SUMIF(V232:V234,RIGHTB(O234,1),H232:H234)*U234,2)</f>
        <v>107.06</v>
      </c>
      <c r="J234" s="27">
        <f>TRUNC(I234*D234,1)</f>
        <v>107</v>
      </c>
      <c r="K234" s="24">
        <f t="shared" si="31"/>
        <v>107</v>
      </c>
      <c r="L234" s="27">
        <f t="shared" si="31"/>
        <v>107</v>
      </c>
      <c r="M234" s="21" t="s">
        <v>227</v>
      </c>
      <c r="N234" s="3" t="s">
        <v>19</v>
      </c>
      <c r="O234" s="3" t="s">
        <v>16</v>
      </c>
      <c r="P234" s="3" t="s">
        <v>237</v>
      </c>
      <c r="Q234" s="3" t="s">
        <v>237</v>
      </c>
      <c r="R234" s="3" t="s">
        <v>237</v>
      </c>
      <c r="S234" s="2">
        <v>1</v>
      </c>
      <c r="T234" s="2">
        <v>2</v>
      </c>
      <c r="U234" s="2">
        <v>0.12</v>
      </c>
      <c r="AV234" s="3" t="s">
        <v>227</v>
      </c>
      <c r="AW234" s="3" t="s">
        <v>115</v>
      </c>
      <c r="AX234" s="3" t="s">
        <v>227</v>
      </c>
      <c r="AY234" s="3" t="s">
        <v>227</v>
      </c>
      <c r="AZ234" s="3" t="s">
        <v>227</v>
      </c>
    </row>
    <row r="235" spans="1:52" ht="30" customHeight="1" x14ac:dyDescent="0.3">
      <c r="A235" s="21" t="s">
        <v>562</v>
      </c>
      <c r="B235" s="21" t="s">
        <v>227</v>
      </c>
      <c r="C235" s="21" t="s">
        <v>227</v>
      </c>
      <c r="D235" s="22"/>
      <c r="E235" s="24"/>
      <c r="F235" s="27">
        <f>TRUNC(SUMIF(N232:N234,N231,F232:F234),0)</f>
        <v>0</v>
      </c>
      <c r="G235" s="24"/>
      <c r="H235" s="27">
        <f>TRUNC(SUMIF(N232:N234,N231,H232:H234),0)</f>
        <v>892</v>
      </c>
      <c r="I235" s="24"/>
      <c r="J235" s="27">
        <f>TRUNC(SUMIF(N232:N234,N231,J232:J234),0)</f>
        <v>107</v>
      </c>
      <c r="K235" s="24"/>
      <c r="L235" s="27">
        <f>F235+H235+J235</f>
        <v>999</v>
      </c>
      <c r="M235" s="21" t="s">
        <v>227</v>
      </c>
      <c r="N235" s="3" t="s">
        <v>412</v>
      </c>
      <c r="O235" s="3" t="s">
        <v>412</v>
      </c>
      <c r="P235" s="3" t="s">
        <v>227</v>
      </c>
      <c r="Q235" s="3" t="s">
        <v>227</v>
      </c>
      <c r="R235" s="3" t="s">
        <v>227</v>
      </c>
      <c r="AV235" s="3" t="s">
        <v>227</v>
      </c>
      <c r="AW235" s="3" t="s">
        <v>227</v>
      </c>
      <c r="AX235" s="3" t="s">
        <v>227</v>
      </c>
      <c r="AY235" s="3" t="s">
        <v>227</v>
      </c>
      <c r="AZ235" s="3" t="s">
        <v>227</v>
      </c>
    </row>
    <row r="236" spans="1:52" ht="30" customHeight="1" x14ac:dyDescent="0.3">
      <c r="A236" s="22"/>
      <c r="B236" s="22"/>
      <c r="C236" s="22"/>
      <c r="D236" s="22"/>
      <c r="E236" s="24"/>
      <c r="F236" s="27"/>
      <c r="G236" s="24"/>
      <c r="H236" s="27"/>
      <c r="I236" s="24"/>
      <c r="J236" s="27"/>
      <c r="K236" s="24"/>
      <c r="L236" s="27"/>
      <c r="M236" s="22"/>
    </row>
    <row r="237" spans="1:52" ht="30" customHeight="1" x14ac:dyDescent="0.3">
      <c r="A237" s="18" t="s">
        <v>71</v>
      </c>
      <c r="B237" s="19"/>
      <c r="C237" s="19"/>
      <c r="D237" s="19"/>
      <c r="E237" s="23"/>
      <c r="F237" s="26"/>
      <c r="G237" s="23"/>
      <c r="H237" s="26"/>
      <c r="I237" s="23"/>
      <c r="J237" s="26"/>
      <c r="K237" s="23"/>
      <c r="L237" s="26"/>
      <c r="M237" s="20"/>
      <c r="N237" s="3" t="s">
        <v>49</v>
      </c>
    </row>
    <row r="238" spans="1:52" ht="30" customHeight="1" x14ac:dyDescent="0.3">
      <c r="A238" s="21" t="s">
        <v>277</v>
      </c>
      <c r="B238" s="21" t="s">
        <v>227</v>
      </c>
      <c r="C238" s="21" t="s">
        <v>233</v>
      </c>
      <c r="D238" s="22">
        <v>5.0000000000000001E-3</v>
      </c>
      <c r="E238" s="24">
        <f>단가대비표!O39</f>
        <v>0</v>
      </c>
      <c r="F238" s="27">
        <f>TRUNC(E238*D238,1)</f>
        <v>0</v>
      </c>
      <c r="G238" s="24">
        <f>단가대비표!P39</f>
        <v>250776</v>
      </c>
      <c r="H238" s="27">
        <f>TRUNC(G238*D238,1)</f>
        <v>1253.8</v>
      </c>
      <c r="I238" s="24">
        <f>단가대비표!V39</f>
        <v>0</v>
      </c>
      <c r="J238" s="27">
        <f>TRUNC(I238*D238,1)</f>
        <v>0</v>
      </c>
      <c r="K238" s="24">
        <f t="shared" ref="K238:L240" si="32">TRUNC(E238+G238+I238,1)</f>
        <v>250776</v>
      </c>
      <c r="L238" s="27">
        <f t="shared" si="32"/>
        <v>1253.8</v>
      </c>
      <c r="M238" s="21" t="s">
        <v>227</v>
      </c>
      <c r="N238" s="3" t="s">
        <v>49</v>
      </c>
      <c r="O238" s="3" t="s">
        <v>189</v>
      </c>
      <c r="P238" s="3" t="s">
        <v>237</v>
      </c>
      <c r="Q238" s="3" t="s">
        <v>237</v>
      </c>
      <c r="R238" s="3" t="s">
        <v>228</v>
      </c>
      <c r="V238" s="2">
        <v>1</v>
      </c>
      <c r="AV238" s="3" t="s">
        <v>227</v>
      </c>
      <c r="AW238" s="3" t="s">
        <v>621</v>
      </c>
      <c r="AX238" s="3" t="s">
        <v>227</v>
      </c>
      <c r="AY238" s="3" t="s">
        <v>227</v>
      </c>
      <c r="AZ238" s="3" t="s">
        <v>227</v>
      </c>
    </row>
    <row r="239" spans="1:52" ht="30" customHeight="1" x14ac:dyDescent="0.3">
      <c r="A239" s="21" t="s">
        <v>341</v>
      </c>
      <c r="B239" s="21" t="s">
        <v>227</v>
      </c>
      <c r="C239" s="21" t="s">
        <v>233</v>
      </c>
      <c r="D239" s="22">
        <v>1E-3</v>
      </c>
      <c r="E239" s="24">
        <f>단가대비표!O31</f>
        <v>0</v>
      </c>
      <c r="F239" s="27">
        <f>TRUNC(E239*D239,1)</f>
        <v>0</v>
      </c>
      <c r="G239" s="24">
        <f>단가대비표!P31</f>
        <v>165545</v>
      </c>
      <c r="H239" s="27">
        <f>TRUNC(G239*D239,1)</f>
        <v>165.5</v>
      </c>
      <c r="I239" s="24">
        <f>단가대비표!V31</f>
        <v>0</v>
      </c>
      <c r="J239" s="27">
        <f>TRUNC(I239*D239,1)</f>
        <v>0</v>
      </c>
      <c r="K239" s="24">
        <f t="shared" si="32"/>
        <v>165545</v>
      </c>
      <c r="L239" s="27">
        <f t="shared" si="32"/>
        <v>165.5</v>
      </c>
      <c r="M239" s="21" t="s">
        <v>227</v>
      </c>
      <c r="N239" s="3" t="s">
        <v>49</v>
      </c>
      <c r="O239" s="3" t="s">
        <v>207</v>
      </c>
      <c r="P239" s="3" t="s">
        <v>237</v>
      </c>
      <c r="Q239" s="3" t="s">
        <v>237</v>
      </c>
      <c r="R239" s="3" t="s">
        <v>228</v>
      </c>
      <c r="V239" s="2">
        <v>1</v>
      </c>
      <c r="AV239" s="3" t="s">
        <v>227</v>
      </c>
      <c r="AW239" s="3" t="s">
        <v>607</v>
      </c>
      <c r="AX239" s="3" t="s">
        <v>227</v>
      </c>
      <c r="AY239" s="3" t="s">
        <v>227</v>
      </c>
      <c r="AZ239" s="3" t="s">
        <v>227</v>
      </c>
    </row>
    <row r="240" spans="1:52" ht="30" customHeight="1" x14ac:dyDescent="0.3">
      <c r="A240" s="21" t="s">
        <v>561</v>
      </c>
      <c r="B240" s="21" t="s">
        <v>475</v>
      </c>
      <c r="C240" s="21" t="s">
        <v>269</v>
      </c>
      <c r="D240" s="22">
        <v>1</v>
      </c>
      <c r="E240" s="24">
        <f>TRUNC(SUMIF(V238:V240,RIGHTB(O240,1),H238:H240)*U240,2)</f>
        <v>42.57</v>
      </c>
      <c r="F240" s="27">
        <f>TRUNC(E240*D240,1)</f>
        <v>42.5</v>
      </c>
      <c r="G240" s="24">
        <v>0</v>
      </c>
      <c r="H240" s="27">
        <f>TRUNC(G240*D240,1)</f>
        <v>0</v>
      </c>
      <c r="I240" s="24">
        <v>0</v>
      </c>
      <c r="J240" s="27">
        <f>TRUNC(I240*D240,1)</f>
        <v>0</v>
      </c>
      <c r="K240" s="24">
        <f t="shared" si="32"/>
        <v>42.5</v>
      </c>
      <c r="L240" s="27">
        <f t="shared" si="32"/>
        <v>42.5</v>
      </c>
      <c r="M240" s="21" t="s">
        <v>227</v>
      </c>
      <c r="N240" s="3" t="s">
        <v>49</v>
      </c>
      <c r="O240" s="3" t="s">
        <v>16</v>
      </c>
      <c r="P240" s="3" t="s">
        <v>237</v>
      </c>
      <c r="Q240" s="3" t="s">
        <v>237</v>
      </c>
      <c r="R240" s="3" t="s">
        <v>237</v>
      </c>
      <c r="S240" s="2">
        <v>1</v>
      </c>
      <c r="T240" s="2">
        <v>0</v>
      </c>
      <c r="U240" s="2">
        <v>0.03</v>
      </c>
      <c r="AV240" s="3" t="s">
        <v>227</v>
      </c>
      <c r="AW240" s="3" t="s">
        <v>88</v>
      </c>
      <c r="AX240" s="3" t="s">
        <v>227</v>
      </c>
      <c r="AY240" s="3" t="s">
        <v>227</v>
      </c>
      <c r="AZ240" s="3" t="s">
        <v>227</v>
      </c>
    </row>
    <row r="241" spans="1:52" ht="30" customHeight="1" x14ac:dyDescent="0.3">
      <c r="A241" s="21" t="s">
        <v>562</v>
      </c>
      <c r="B241" s="21" t="s">
        <v>227</v>
      </c>
      <c r="C241" s="21" t="s">
        <v>227</v>
      </c>
      <c r="D241" s="22"/>
      <c r="E241" s="24"/>
      <c r="F241" s="27">
        <f>TRUNC(SUMIF(N238:N240,N237,F238:F240),0)</f>
        <v>42</v>
      </c>
      <c r="G241" s="24"/>
      <c r="H241" s="27">
        <f>TRUNC(SUMIF(N238:N240,N237,H238:H240),0)</f>
        <v>1419</v>
      </c>
      <c r="I241" s="24"/>
      <c r="J241" s="27">
        <f>TRUNC(SUMIF(N238:N240,N237,J238:J240),0)</f>
        <v>0</v>
      </c>
      <c r="K241" s="24"/>
      <c r="L241" s="27">
        <f>F241+H241+J241</f>
        <v>1461</v>
      </c>
      <c r="M241" s="21" t="s">
        <v>227</v>
      </c>
      <c r="N241" s="3" t="s">
        <v>412</v>
      </c>
      <c r="O241" s="3" t="s">
        <v>412</v>
      </c>
      <c r="P241" s="3" t="s">
        <v>227</v>
      </c>
      <c r="Q241" s="3" t="s">
        <v>227</v>
      </c>
      <c r="R241" s="3" t="s">
        <v>227</v>
      </c>
      <c r="AV241" s="3" t="s">
        <v>227</v>
      </c>
      <c r="AW241" s="3" t="s">
        <v>227</v>
      </c>
      <c r="AX241" s="3" t="s">
        <v>227</v>
      </c>
      <c r="AY241" s="3" t="s">
        <v>227</v>
      </c>
      <c r="AZ241" s="3" t="s">
        <v>227</v>
      </c>
    </row>
    <row r="242" spans="1:52" ht="30" customHeight="1" x14ac:dyDescent="0.3">
      <c r="A242" s="22"/>
      <c r="B242" s="22"/>
      <c r="C242" s="22"/>
      <c r="D242" s="22"/>
      <c r="E242" s="24"/>
      <c r="F242" s="27"/>
      <c r="G242" s="24"/>
      <c r="H242" s="27"/>
      <c r="I242" s="24"/>
      <c r="J242" s="27"/>
      <c r="K242" s="24"/>
      <c r="L242" s="27"/>
      <c r="M242" s="22"/>
    </row>
    <row r="243" spans="1:52" ht="30" customHeight="1" x14ac:dyDescent="0.3">
      <c r="A243" s="18" t="s">
        <v>82</v>
      </c>
      <c r="B243" s="19"/>
      <c r="C243" s="19"/>
      <c r="D243" s="19"/>
      <c r="E243" s="23"/>
      <c r="F243" s="26"/>
      <c r="G243" s="23"/>
      <c r="H243" s="26"/>
      <c r="I243" s="23"/>
      <c r="J243" s="26"/>
      <c r="K243" s="23"/>
      <c r="L243" s="26"/>
      <c r="M243" s="20"/>
      <c r="N243" s="3" t="s">
        <v>24</v>
      </c>
    </row>
    <row r="244" spans="1:52" ht="30" customHeight="1" x14ac:dyDescent="0.3">
      <c r="A244" s="21" t="s">
        <v>589</v>
      </c>
      <c r="B244" s="21" t="s">
        <v>448</v>
      </c>
      <c r="C244" s="21" t="s">
        <v>292</v>
      </c>
      <c r="D244" s="22">
        <v>0.19700000000000001</v>
      </c>
      <c r="E244" s="24">
        <f>단가대비표!O22</f>
        <v>5583.33</v>
      </c>
      <c r="F244" s="27">
        <f>TRUNC(E244*D244,1)</f>
        <v>1099.9000000000001</v>
      </c>
      <c r="G244" s="24">
        <f>단가대비표!P22</f>
        <v>0</v>
      </c>
      <c r="H244" s="27">
        <f>TRUNC(G244*D244,1)</f>
        <v>0</v>
      </c>
      <c r="I244" s="24">
        <f>단가대비표!V22</f>
        <v>0</v>
      </c>
      <c r="J244" s="27">
        <f>TRUNC(I244*D244,1)</f>
        <v>0</v>
      </c>
      <c r="K244" s="24">
        <f>TRUNC(E244+G244+I244,1)</f>
        <v>5583.3</v>
      </c>
      <c r="L244" s="27">
        <f>TRUNC(F244+H244+J244,1)</f>
        <v>1099.9000000000001</v>
      </c>
      <c r="M244" s="21" t="s">
        <v>227</v>
      </c>
      <c r="N244" s="3" t="s">
        <v>24</v>
      </c>
      <c r="O244" s="3" t="s">
        <v>178</v>
      </c>
      <c r="P244" s="3" t="s">
        <v>237</v>
      </c>
      <c r="Q244" s="3" t="s">
        <v>237</v>
      </c>
      <c r="R244" s="3" t="s">
        <v>228</v>
      </c>
      <c r="AV244" s="3" t="s">
        <v>227</v>
      </c>
      <c r="AW244" s="3" t="s">
        <v>614</v>
      </c>
      <c r="AX244" s="3" t="s">
        <v>227</v>
      </c>
      <c r="AY244" s="3" t="s">
        <v>227</v>
      </c>
      <c r="AZ244" s="3" t="s">
        <v>227</v>
      </c>
    </row>
    <row r="245" spans="1:52" ht="30" customHeight="1" x14ac:dyDescent="0.3">
      <c r="A245" s="21" t="s">
        <v>562</v>
      </c>
      <c r="B245" s="21" t="s">
        <v>227</v>
      </c>
      <c r="C245" s="21" t="s">
        <v>227</v>
      </c>
      <c r="D245" s="22"/>
      <c r="E245" s="24"/>
      <c r="F245" s="27">
        <f>TRUNC(SUMIF(N244:N244,N243,F244:F244),0)</f>
        <v>1099</v>
      </c>
      <c r="G245" s="24"/>
      <c r="H245" s="27">
        <f>TRUNC(SUMIF(N244:N244,N243,H244:H244),0)</f>
        <v>0</v>
      </c>
      <c r="I245" s="24"/>
      <c r="J245" s="27">
        <f>TRUNC(SUMIF(N244:N244,N243,J244:J244),0)</f>
        <v>0</v>
      </c>
      <c r="K245" s="24"/>
      <c r="L245" s="27">
        <f>F245+H245+J245</f>
        <v>1099</v>
      </c>
      <c r="M245" s="21" t="s">
        <v>227</v>
      </c>
      <c r="N245" s="3" t="s">
        <v>412</v>
      </c>
      <c r="O245" s="3" t="s">
        <v>412</v>
      </c>
      <c r="P245" s="3" t="s">
        <v>227</v>
      </c>
      <c r="Q245" s="3" t="s">
        <v>227</v>
      </c>
      <c r="R245" s="3" t="s">
        <v>227</v>
      </c>
      <c r="AV245" s="3" t="s">
        <v>227</v>
      </c>
      <c r="AW245" s="3" t="s">
        <v>227</v>
      </c>
      <c r="AX245" s="3" t="s">
        <v>227</v>
      </c>
      <c r="AY245" s="3" t="s">
        <v>227</v>
      </c>
      <c r="AZ245" s="3" t="s">
        <v>227</v>
      </c>
    </row>
    <row r="246" spans="1:52" ht="30" customHeight="1" x14ac:dyDescent="0.3">
      <c r="A246" s="22"/>
      <c r="B246" s="22"/>
      <c r="C246" s="22"/>
      <c r="D246" s="22"/>
      <c r="E246" s="24"/>
      <c r="F246" s="27"/>
      <c r="G246" s="24"/>
      <c r="H246" s="27"/>
      <c r="I246" s="24"/>
      <c r="J246" s="27"/>
      <c r="K246" s="24"/>
      <c r="L246" s="27"/>
      <c r="M246" s="22"/>
    </row>
    <row r="247" spans="1:52" ht="30" customHeight="1" x14ac:dyDescent="0.3">
      <c r="A247" s="18" t="s">
        <v>83</v>
      </c>
      <c r="B247" s="19"/>
      <c r="C247" s="19"/>
      <c r="D247" s="19"/>
      <c r="E247" s="23"/>
      <c r="F247" s="26"/>
      <c r="G247" s="23"/>
      <c r="H247" s="26"/>
      <c r="I247" s="23"/>
      <c r="J247" s="26"/>
      <c r="K247" s="23"/>
      <c r="L247" s="26"/>
      <c r="M247" s="20"/>
      <c r="N247" s="3" t="s">
        <v>38</v>
      </c>
    </row>
    <row r="248" spans="1:52" ht="30" customHeight="1" x14ac:dyDescent="0.3">
      <c r="A248" s="21" t="s">
        <v>277</v>
      </c>
      <c r="B248" s="21" t="s">
        <v>227</v>
      </c>
      <c r="C248" s="21" t="s">
        <v>233</v>
      </c>
      <c r="D248" s="22">
        <v>1.2E-2</v>
      </c>
      <c r="E248" s="24">
        <f>단가대비표!O39</f>
        <v>0</v>
      </c>
      <c r="F248" s="27">
        <f>TRUNC(E248*D248,1)</f>
        <v>0</v>
      </c>
      <c r="G248" s="24">
        <f>단가대비표!P39</f>
        <v>250776</v>
      </c>
      <c r="H248" s="27">
        <f>TRUNC(G248*D248,1)</f>
        <v>3009.3</v>
      </c>
      <c r="I248" s="24">
        <f>단가대비표!V39</f>
        <v>0</v>
      </c>
      <c r="J248" s="27">
        <f>TRUNC(I248*D248,1)</f>
        <v>0</v>
      </c>
      <c r="K248" s="24">
        <f t="shared" ref="K248:L250" si="33">TRUNC(E248+G248+I248,1)</f>
        <v>250776</v>
      </c>
      <c r="L248" s="27">
        <f t="shared" si="33"/>
        <v>3009.3</v>
      </c>
      <c r="M248" s="21" t="s">
        <v>227</v>
      </c>
      <c r="N248" s="3" t="s">
        <v>38</v>
      </c>
      <c r="O248" s="3" t="s">
        <v>189</v>
      </c>
      <c r="P248" s="3" t="s">
        <v>237</v>
      </c>
      <c r="Q248" s="3" t="s">
        <v>237</v>
      </c>
      <c r="R248" s="3" t="s">
        <v>228</v>
      </c>
      <c r="V248" s="2">
        <v>1</v>
      </c>
      <c r="AV248" s="3" t="s">
        <v>227</v>
      </c>
      <c r="AW248" s="3" t="s">
        <v>151</v>
      </c>
      <c r="AX248" s="3" t="s">
        <v>227</v>
      </c>
      <c r="AY248" s="3" t="s">
        <v>227</v>
      </c>
      <c r="AZ248" s="3" t="s">
        <v>227</v>
      </c>
    </row>
    <row r="249" spans="1:52" ht="30" customHeight="1" x14ac:dyDescent="0.3">
      <c r="A249" s="21" t="s">
        <v>341</v>
      </c>
      <c r="B249" s="21" t="s">
        <v>227</v>
      </c>
      <c r="C249" s="21" t="s">
        <v>233</v>
      </c>
      <c r="D249" s="22">
        <v>2E-3</v>
      </c>
      <c r="E249" s="24">
        <f>단가대비표!O31</f>
        <v>0</v>
      </c>
      <c r="F249" s="27">
        <f>TRUNC(E249*D249,1)</f>
        <v>0</v>
      </c>
      <c r="G249" s="24">
        <f>단가대비표!P31</f>
        <v>165545</v>
      </c>
      <c r="H249" s="27">
        <f>TRUNC(G249*D249,1)</f>
        <v>331</v>
      </c>
      <c r="I249" s="24">
        <f>단가대비표!V31</f>
        <v>0</v>
      </c>
      <c r="J249" s="27">
        <f>TRUNC(I249*D249,1)</f>
        <v>0</v>
      </c>
      <c r="K249" s="24">
        <f t="shared" si="33"/>
        <v>165545</v>
      </c>
      <c r="L249" s="27">
        <f t="shared" si="33"/>
        <v>331</v>
      </c>
      <c r="M249" s="21" t="s">
        <v>227</v>
      </c>
      <c r="N249" s="3" t="s">
        <v>38</v>
      </c>
      <c r="O249" s="3" t="s">
        <v>207</v>
      </c>
      <c r="P249" s="3" t="s">
        <v>237</v>
      </c>
      <c r="Q249" s="3" t="s">
        <v>237</v>
      </c>
      <c r="R249" s="3" t="s">
        <v>228</v>
      </c>
      <c r="V249" s="2">
        <v>1</v>
      </c>
      <c r="AV249" s="3" t="s">
        <v>227</v>
      </c>
      <c r="AW249" s="3" t="s">
        <v>605</v>
      </c>
      <c r="AX249" s="3" t="s">
        <v>227</v>
      </c>
      <c r="AY249" s="3" t="s">
        <v>227</v>
      </c>
      <c r="AZ249" s="3" t="s">
        <v>227</v>
      </c>
    </row>
    <row r="250" spans="1:52" ht="30" customHeight="1" x14ac:dyDescent="0.3">
      <c r="A250" s="21" t="s">
        <v>700</v>
      </c>
      <c r="B250" s="21" t="s">
        <v>454</v>
      </c>
      <c r="C250" s="21" t="s">
        <v>269</v>
      </c>
      <c r="D250" s="22">
        <v>1</v>
      </c>
      <c r="E250" s="24">
        <v>0</v>
      </c>
      <c r="F250" s="27">
        <f>TRUNC(E250*D250,1)</f>
        <v>0</v>
      </c>
      <c r="G250" s="24">
        <v>0</v>
      </c>
      <c r="H250" s="27">
        <f>TRUNC(G250*D250,1)</f>
        <v>0</v>
      </c>
      <c r="I250" s="24">
        <f>TRUNC(SUMIF(V248:V250,RIGHTB(O250,1),H248:H250)*U250,2)</f>
        <v>66.8</v>
      </c>
      <c r="J250" s="27">
        <f>TRUNC(I250*D250,1)</f>
        <v>66.8</v>
      </c>
      <c r="K250" s="24">
        <f t="shared" si="33"/>
        <v>66.8</v>
      </c>
      <c r="L250" s="27">
        <f t="shared" si="33"/>
        <v>66.8</v>
      </c>
      <c r="M250" s="21" t="s">
        <v>227</v>
      </c>
      <c r="N250" s="3" t="s">
        <v>38</v>
      </c>
      <c r="O250" s="3" t="s">
        <v>16</v>
      </c>
      <c r="P250" s="3" t="s">
        <v>237</v>
      </c>
      <c r="Q250" s="3" t="s">
        <v>237</v>
      </c>
      <c r="R250" s="3" t="s">
        <v>237</v>
      </c>
      <c r="S250" s="2">
        <v>1</v>
      </c>
      <c r="T250" s="2">
        <v>2</v>
      </c>
      <c r="U250" s="2">
        <v>0.02</v>
      </c>
      <c r="AV250" s="3" t="s">
        <v>227</v>
      </c>
      <c r="AW250" s="3" t="s">
        <v>94</v>
      </c>
      <c r="AX250" s="3" t="s">
        <v>227</v>
      </c>
      <c r="AY250" s="3" t="s">
        <v>227</v>
      </c>
      <c r="AZ250" s="3" t="s">
        <v>227</v>
      </c>
    </row>
    <row r="251" spans="1:52" ht="30" customHeight="1" x14ac:dyDescent="0.3">
      <c r="A251" s="21" t="s">
        <v>562</v>
      </c>
      <c r="B251" s="21" t="s">
        <v>227</v>
      </c>
      <c r="C251" s="21" t="s">
        <v>227</v>
      </c>
      <c r="D251" s="22"/>
      <c r="E251" s="24"/>
      <c r="F251" s="27">
        <f>TRUNC(SUMIF(N248:N250,N247,F248:F250),0)</f>
        <v>0</v>
      </c>
      <c r="G251" s="24"/>
      <c r="H251" s="27">
        <f>TRUNC(SUMIF(N248:N250,N247,H248:H250),0)</f>
        <v>3340</v>
      </c>
      <c r="I251" s="24"/>
      <c r="J251" s="27">
        <f>TRUNC(SUMIF(N248:N250,N247,J248:J250),0)</f>
        <v>66</v>
      </c>
      <c r="K251" s="24"/>
      <c r="L251" s="27">
        <f>F251+H251+J251</f>
        <v>3406</v>
      </c>
      <c r="M251" s="21" t="s">
        <v>227</v>
      </c>
      <c r="N251" s="3" t="s">
        <v>412</v>
      </c>
      <c r="O251" s="3" t="s">
        <v>412</v>
      </c>
      <c r="P251" s="3" t="s">
        <v>227</v>
      </c>
      <c r="Q251" s="3" t="s">
        <v>227</v>
      </c>
      <c r="R251" s="3" t="s">
        <v>227</v>
      </c>
      <c r="AV251" s="3" t="s">
        <v>227</v>
      </c>
      <c r="AW251" s="3" t="s">
        <v>227</v>
      </c>
      <c r="AX251" s="3" t="s">
        <v>227</v>
      </c>
      <c r="AY251" s="3" t="s">
        <v>227</v>
      </c>
      <c r="AZ251" s="3" t="s">
        <v>227</v>
      </c>
    </row>
    <row r="252" spans="1:52" ht="30" customHeight="1" x14ac:dyDescent="0.3">
      <c r="A252" s="22"/>
      <c r="B252" s="22"/>
      <c r="C252" s="22"/>
      <c r="D252" s="22"/>
      <c r="E252" s="24"/>
      <c r="F252" s="27"/>
      <c r="G252" s="24"/>
      <c r="H252" s="27"/>
      <c r="I252" s="24"/>
      <c r="J252" s="27"/>
      <c r="K252" s="24"/>
      <c r="L252" s="27"/>
      <c r="M252" s="22"/>
    </row>
    <row r="253" spans="1:52" ht="30" customHeight="1" x14ac:dyDescent="0.3">
      <c r="A253" s="18" t="s">
        <v>66</v>
      </c>
      <c r="B253" s="19"/>
      <c r="C253" s="19"/>
      <c r="D253" s="19"/>
      <c r="E253" s="23"/>
      <c r="F253" s="26"/>
      <c r="G253" s="23"/>
      <c r="H253" s="26"/>
      <c r="I253" s="23"/>
      <c r="J253" s="26"/>
      <c r="K253" s="23"/>
      <c r="L253" s="26"/>
      <c r="M253" s="20"/>
      <c r="N253" s="3" t="s">
        <v>14</v>
      </c>
    </row>
    <row r="254" spans="1:52" ht="30" customHeight="1" x14ac:dyDescent="0.3">
      <c r="A254" s="21" t="s">
        <v>249</v>
      </c>
      <c r="B254" s="21" t="s">
        <v>227</v>
      </c>
      <c r="C254" s="21" t="s">
        <v>233</v>
      </c>
      <c r="D254" s="22">
        <v>0.14699999999999999</v>
      </c>
      <c r="E254" s="24">
        <f>단가대비표!O40</f>
        <v>0</v>
      </c>
      <c r="F254" s="27">
        <f>TRUNC(E254*D254,1)</f>
        <v>0</v>
      </c>
      <c r="G254" s="24">
        <f>단가대비표!P40</f>
        <v>229482</v>
      </c>
      <c r="H254" s="27">
        <f>TRUNC(G254*D254,1)</f>
        <v>33733.800000000003</v>
      </c>
      <c r="I254" s="24">
        <f>단가대비표!V40</f>
        <v>0</v>
      </c>
      <c r="J254" s="27">
        <f>TRUNC(I254*D254,1)</f>
        <v>0</v>
      </c>
      <c r="K254" s="24">
        <f t="shared" ref="K254:L256" si="34">TRUNC(E254+G254+I254,1)</f>
        <v>229482</v>
      </c>
      <c r="L254" s="27">
        <f t="shared" si="34"/>
        <v>33733.800000000003</v>
      </c>
      <c r="M254" s="21" t="s">
        <v>227</v>
      </c>
      <c r="N254" s="3" t="s">
        <v>14</v>
      </c>
      <c r="O254" s="3" t="s">
        <v>196</v>
      </c>
      <c r="P254" s="3" t="s">
        <v>237</v>
      </c>
      <c r="Q254" s="3" t="s">
        <v>237</v>
      </c>
      <c r="R254" s="3" t="s">
        <v>228</v>
      </c>
      <c r="V254" s="2">
        <v>1</v>
      </c>
      <c r="AV254" s="3" t="s">
        <v>227</v>
      </c>
      <c r="AW254" s="3" t="s">
        <v>8</v>
      </c>
      <c r="AX254" s="3" t="s">
        <v>227</v>
      </c>
      <c r="AY254" s="3" t="s">
        <v>227</v>
      </c>
      <c r="AZ254" s="3" t="s">
        <v>227</v>
      </c>
    </row>
    <row r="255" spans="1:52" ht="30" customHeight="1" x14ac:dyDescent="0.3">
      <c r="A255" s="21" t="s">
        <v>341</v>
      </c>
      <c r="B255" s="21" t="s">
        <v>227</v>
      </c>
      <c r="C255" s="21" t="s">
        <v>233</v>
      </c>
      <c r="D255" s="22">
        <v>7.3999999999999996E-2</v>
      </c>
      <c r="E255" s="24">
        <f>단가대비표!O31</f>
        <v>0</v>
      </c>
      <c r="F255" s="27">
        <f>TRUNC(E255*D255,1)</f>
        <v>0</v>
      </c>
      <c r="G255" s="24">
        <f>단가대비표!P31</f>
        <v>165545</v>
      </c>
      <c r="H255" s="27">
        <f>TRUNC(G255*D255,1)</f>
        <v>12250.3</v>
      </c>
      <c r="I255" s="24">
        <f>단가대비표!V31</f>
        <v>0</v>
      </c>
      <c r="J255" s="27">
        <f>TRUNC(I255*D255,1)</f>
        <v>0</v>
      </c>
      <c r="K255" s="24">
        <f t="shared" si="34"/>
        <v>165545</v>
      </c>
      <c r="L255" s="27">
        <f t="shared" si="34"/>
        <v>12250.3</v>
      </c>
      <c r="M255" s="21" t="s">
        <v>227</v>
      </c>
      <c r="N255" s="3" t="s">
        <v>14</v>
      </c>
      <c r="O255" s="3" t="s">
        <v>207</v>
      </c>
      <c r="P255" s="3" t="s">
        <v>237</v>
      </c>
      <c r="Q255" s="3" t="s">
        <v>237</v>
      </c>
      <c r="R255" s="3" t="s">
        <v>228</v>
      </c>
      <c r="V255" s="2">
        <v>1</v>
      </c>
      <c r="AV255" s="3" t="s">
        <v>227</v>
      </c>
      <c r="AW255" s="3" t="s">
        <v>9</v>
      </c>
      <c r="AX255" s="3" t="s">
        <v>227</v>
      </c>
      <c r="AY255" s="3" t="s">
        <v>227</v>
      </c>
      <c r="AZ255" s="3" t="s">
        <v>227</v>
      </c>
    </row>
    <row r="256" spans="1:52" ht="30" customHeight="1" x14ac:dyDescent="0.3">
      <c r="A256" s="21" t="s">
        <v>401</v>
      </c>
      <c r="B256" s="21" t="s">
        <v>454</v>
      </c>
      <c r="C256" s="21" t="s">
        <v>269</v>
      </c>
      <c r="D256" s="22">
        <v>1</v>
      </c>
      <c r="E256" s="24">
        <v>0</v>
      </c>
      <c r="F256" s="27">
        <f>TRUNC(E256*D256,1)</f>
        <v>0</v>
      </c>
      <c r="G256" s="24">
        <v>0</v>
      </c>
      <c r="H256" s="27">
        <f>TRUNC(G256*D256,1)</f>
        <v>0</v>
      </c>
      <c r="I256" s="24">
        <f>TRUNC(SUMIF(V254:V256,RIGHTB(O256,1),H254:H256)*U256,2)</f>
        <v>919.68</v>
      </c>
      <c r="J256" s="27">
        <f>TRUNC(I256*D256,1)</f>
        <v>919.6</v>
      </c>
      <c r="K256" s="24">
        <f t="shared" si="34"/>
        <v>919.6</v>
      </c>
      <c r="L256" s="27">
        <f t="shared" si="34"/>
        <v>919.6</v>
      </c>
      <c r="M256" s="21" t="s">
        <v>227</v>
      </c>
      <c r="N256" s="3" t="s">
        <v>14</v>
      </c>
      <c r="O256" s="3" t="s">
        <v>16</v>
      </c>
      <c r="P256" s="3" t="s">
        <v>237</v>
      </c>
      <c r="Q256" s="3" t="s">
        <v>237</v>
      </c>
      <c r="R256" s="3" t="s">
        <v>237</v>
      </c>
      <c r="S256" s="2">
        <v>1</v>
      </c>
      <c r="T256" s="2">
        <v>2</v>
      </c>
      <c r="U256" s="2">
        <v>0.02</v>
      </c>
      <c r="AV256" s="3" t="s">
        <v>227</v>
      </c>
      <c r="AW256" s="3" t="s">
        <v>117</v>
      </c>
      <c r="AX256" s="3" t="s">
        <v>227</v>
      </c>
      <c r="AY256" s="3" t="s">
        <v>227</v>
      </c>
      <c r="AZ256" s="3" t="s">
        <v>227</v>
      </c>
    </row>
    <row r="257" spans="1:52" ht="30" customHeight="1" x14ac:dyDescent="0.3">
      <c r="A257" s="21" t="s">
        <v>562</v>
      </c>
      <c r="B257" s="21" t="s">
        <v>227</v>
      </c>
      <c r="C257" s="21" t="s">
        <v>227</v>
      </c>
      <c r="D257" s="22"/>
      <c r="E257" s="24"/>
      <c r="F257" s="27">
        <f>TRUNC(SUMIF(N254:N256,N253,F254:F256),0)</f>
        <v>0</v>
      </c>
      <c r="G257" s="24"/>
      <c r="H257" s="27">
        <f>TRUNC(SUMIF(N254:N256,N253,H254:H256),0)</f>
        <v>45984</v>
      </c>
      <c r="I257" s="24"/>
      <c r="J257" s="27">
        <f>TRUNC(SUMIF(N254:N256,N253,J254:J256),0)</f>
        <v>919</v>
      </c>
      <c r="K257" s="24"/>
      <c r="L257" s="27">
        <f>F257+H257+J257</f>
        <v>46903</v>
      </c>
      <c r="M257" s="21" t="s">
        <v>227</v>
      </c>
      <c r="N257" s="3" t="s">
        <v>412</v>
      </c>
      <c r="O257" s="3" t="s">
        <v>412</v>
      </c>
      <c r="P257" s="3" t="s">
        <v>227</v>
      </c>
      <c r="Q257" s="3" t="s">
        <v>227</v>
      </c>
      <c r="R257" s="3" t="s">
        <v>227</v>
      </c>
      <c r="AV257" s="3" t="s">
        <v>227</v>
      </c>
      <c r="AW257" s="3" t="s">
        <v>227</v>
      </c>
      <c r="AX257" s="3" t="s">
        <v>227</v>
      </c>
      <c r="AY257" s="3" t="s">
        <v>227</v>
      </c>
      <c r="AZ257" s="3" t="s">
        <v>227</v>
      </c>
    </row>
    <row r="258" spans="1:52" ht="30" customHeight="1" x14ac:dyDescent="0.3">
      <c r="A258" s="22"/>
      <c r="B258" s="22"/>
      <c r="C258" s="22"/>
      <c r="D258" s="22"/>
      <c r="E258" s="24"/>
      <c r="F258" s="27"/>
      <c r="G258" s="24"/>
      <c r="H258" s="27"/>
      <c r="I258" s="24"/>
      <c r="J258" s="27"/>
      <c r="K258" s="24"/>
      <c r="L258" s="27"/>
      <c r="M258" s="22"/>
    </row>
    <row r="259" spans="1:52" ht="30" customHeight="1" x14ac:dyDescent="0.3">
      <c r="A259" s="18" t="s">
        <v>5</v>
      </c>
      <c r="B259" s="19"/>
      <c r="C259" s="19"/>
      <c r="D259" s="19"/>
      <c r="E259" s="23"/>
      <c r="F259" s="26"/>
      <c r="G259" s="23"/>
      <c r="H259" s="26"/>
      <c r="I259" s="23"/>
      <c r="J259" s="26"/>
      <c r="K259" s="23"/>
      <c r="L259" s="26"/>
      <c r="M259" s="20"/>
      <c r="N259" s="3" t="s">
        <v>58</v>
      </c>
    </row>
    <row r="260" spans="1:52" ht="30" customHeight="1" x14ac:dyDescent="0.3">
      <c r="A260" s="21" t="s">
        <v>699</v>
      </c>
      <c r="B260" s="21" t="s">
        <v>446</v>
      </c>
      <c r="C260" s="21" t="s">
        <v>248</v>
      </c>
      <c r="D260" s="22">
        <v>0.25</v>
      </c>
      <c r="E260" s="24">
        <f>단가대비표!O8</f>
        <v>0</v>
      </c>
      <c r="F260" s="27">
        <f>TRUNC(E260*D260,1)</f>
        <v>0</v>
      </c>
      <c r="G260" s="24">
        <f>단가대비표!P8</f>
        <v>0</v>
      </c>
      <c r="H260" s="27">
        <f>TRUNC(G260*D260,1)</f>
        <v>0</v>
      </c>
      <c r="I260" s="24">
        <f>단가대비표!V8</f>
        <v>1240</v>
      </c>
      <c r="J260" s="27">
        <f>TRUNC(I260*D260,1)</f>
        <v>310</v>
      </c>
      <c r="K260" s="24">
        <f>TRUNC(E260+G260+I260,1)</f>
        <v>1240</v>
      </c>
      <c r="L260" s="27">
        <f>TRUNC(F260+H260+J260,1)</f>
        <v>310</v>
      </c>
      <c r="M260" s="21" t="s">
        <v>264</v>
      </c>
      <c r="N260" s="3" t="s">
        <v>58</v>
      </c>
      <c r="O260" s="3" t="s">
        <v>184</v>
      </c>
      <c r="P260" s="3" t="s">
        <v>237</v>
      </c>
      <c r="Q260" s="3" t="s">
        <v>237</v>
      </c>
      <c r="R260" s="3" t="s">
        <v>228</v>
      </c>
      <c r="AV260" s="3" t="s">
        <v>227</v>
      </c>
      <c r="AW260" s="3" t="s">
        <v>599</v>
      </c>
      <c r="AX260" s="3" t="s">
        <v>227</v>
      </c>
      <c r="AY260" s="3" t="s">
        <v>227</v>
      </c>
      <c r="AZ260" s="3" t="s">
        <v>227</v>
      </c>
    </row>
    <row r="261" spans="1:52" ht="30" customHeight="1" x14ac:dyDescent="0.3">
      <c r="A261" s="21" t="s">
        <v>562</v>
      </c>
      <c r="B261" s="21" t="s">
        <v>227</v>
      </c>
      <c r="C261" s="21" t="s">
        <v>227</v>
      </c>
      <c r="D261" s="22"/>
      <c r="E261" s="24"/>
      <c r="F261" s="27">
        <f>TRUNC(SUMIF(N260:N260,N259,F260:F260),0)</f>
        <v>0</v>
      </c>
      <c r="G261" s="24"/>
      <c r="H261" s="27">
        <f>TRUNC(SUMIF(N260:N260,N259,H260:H260),0)</f>
        <v>0</v>
      </c>
      <c r="I261" s="24"/>
      <c r="J261" s="27">
        <f>TRUNC(SUMIF(N260:N260,N259,J260:J260),0)</f>
        <v>310</v>
      </c>
      <c r="K261" s="24"/>
      <c r="L261" s="27">
        <f>F261+H261+J261</f>
        <v>310</v>
      </c>
      <c r="M261" s="21" t="s">
        <v>227</v>
      </c>
      <c r="N261" s="3" t="s">
        <v>412</v>
      </c>
      <c r="O261" s="3" t="s">
        <v>412</v>
      </c>
      <c r="P261" s="3" t="s">
        <v>227</v>
      </c>
      <c r="Q261" s="3" t="s">
        <v>227</v>
      </c>
      <c r="R261" s="3" t="s">
        <v>227</v>
      </c>
      <c r="AV261" s="3" t="s">
        <v>227</v>
      </c>
      <c r="AW261" s="3" t="s">
        <v>227</v>
      </c>
      <c r="AX261" s="3" t="s">
        <v>227</v>
      </c>
      <c r="AY261" s="3" t="s">
        <v>227</v>
      </c>
      <c r="AZ261" s="3" t="s">
        <v>227</v>
      </c>
    </row>
    <row r="262" spans="1:52" ht="30" customHeight="1" x14ac:dyDescent="0.3">
      <c r="A262" s="177" t="s">
        <v>722</v>
      </c>
      <c r="B262" s="177"/>
      <c r="C262" s="177"/>
      <c r="D262" s="177"/>
      <c r="E262" s="178"/>
      <c r="F262" s="179"/>
      <c r="G262" s="178"/>
      <c r="H262" s="179"/>
      <c r="I262" s="178"/>
      <c r="J262" s="179"/>
      <c r="K262" s="178"/>
      <c r="L262" s="179"/>
      <c r="M262" s="177"/>
    </row>
    <row r="263" spans="1:52" ht="30" customHeight="1" x14ac:dyDescent="0.3">
      <c r="A263" s="141" t="s">
        <v>714</v>
      </c>
      <c r="B263" s="141" t="s">
        <v>709</v>
      </c>
      <c r="C263" s="141" t="s">
        <v>262</v>
      </c>
      <c r="D263" s="144">
        <v>1.1000000000000001</v>
      </c>
      <c r="E263" s="145">
        <v>14400</v>
      </c>
      <c r="F263" s="142">
        <f>TRUNC(E263*D263,1)</f>
        <v>15840</v>
      </c>
      <c r="G263" s="145">
        <v>0</v>
      </c>
      <c r="H263" s="142">
        <f>TRUNC(G263*D263,1)</f>
        <v>0</v>
      </c>
      <c r="I263" s="145">
        <v>0</v>
      </c>
      <c r="J263" s="142">
        <f>TRUNC(I263*D263,1)</f>
        <v>0</v>
      </c>
      <c r="K263" s="145">
        <f t="shared" ref="K263:L265" si="35">TRUNC(E263+G263+I263,1)</f>
        <v>14400</v>
      </c>
      <c r="L263" s="142">
        <f t="shared" si="35"/>
        <v>15840</v>
      </c>
      <c r="M263" s="141" t="s">
        <v>227</v>
      </c>
    </row>
    <row r="264" spans="1:52" ht="30" customHeight="1" x14ac:dyDescent="0.3">
      <c r="A264" s="141" t="s">
        <v>715</v>
      </c>
      <c r="B264" s="141" t="s">
        <v>711</v>
      </c>
      <c r="C264" s="141" t="s">
        <v>716</v>
      </c>
      <c r="D264" s="144">
        <v>0.3</v>
      </c>
      <c r="E264" s="145">
        <v>2070</v>
      </c>
      <c r="F264" s="142">
        <f>TRUNC(E264*D264,1)</f>
        <v>621</v>
      </c>
      <c r="G264" s="145">
        <v>0</v>
      </c>
      <c r="H264" s="142">
        <f>TRUNC(G264*D264,1)</f>
        <v>0</v>
      </c>
      <c r="I264" s="145">
        <v>0</v>
      </c>
      <c r="J264" s="142">
        <f>TRUNC(I264*D264,1)</f>
        <v>0</v>
      </c>
      <c r="K264" s="145">
        <f t="shared" si="35"/>
        <v>2070</v>
      </c>
      <c r="L264" s="142">
        <f t="shared" si="35"/>
        <v>621</v>
      </c>
      <c r="M264" s="141" t="s">
        <v>227</v>
      </c>
    </row>
    <row r="265" spans="1:52" ht="30" customHeight="1" x14ac:dyDescent="0.3">
      <c r="A265" s="141" t="s">
        <v>721</v>
      </c>
      <c r="B265" s="141" t="s">
        <v>712</v>
      </c>
      <c r="C265" s="141" t="s">
        <v>262</v>
      </c>
      <c r="D265" s="144">
        <v>0.7</v>
      </c>
      <c r="E265" s="145">
        <f>F271</f>
        <v>0</v>
      </c>
      <c r="F265" s="142">
        <f>TRUNC(E265*D265,1)</f>
        <v>0</v>
      </c>
      <c r="G265" s="145">
        <f>H271</f>
        <v>2638.7999999999997</v>
      </c>
      <c r="H265" s="142">
        <f>TRUNC(G265*D265,1)</f>
        <v>1847.1</v>
      </c>
      <c r="I265" s="145">
        <f>J271</f>
        <v>0</v>
      </c>
      <c r="J265" s="142">
        <f>TRUNC(I265*D265,1)</f>
        <v>0</v>
      </c>
      <c r="K265" s="145">
        <f t="shared" si="35"/>
        <v>2638.8</v>
      </c>
      <c r="L265" s="142">
        <f t="shared" si="35"/>
        <v>1847.1</v>
      </c>
      <c r="M265" s="141" t="s">
        <v>719</v>
      </c>
    </row>
    <row r="266" spans="1:52" ht="30" customHeight="1" x14ac:dyDescent="0.3">
      <c r="A266" s="141" t="s">
        <v>562</v>
      </c>
      <c r="B266" s="141" t="s">
        <v>227</v>
      </c>
      <c r="C266" s="141" t="s">
        <v>227</v>
      </c>
      <c r="D266" s="144"/>
      <c r="E266" s="145"/>
      <c r="F266" s="142">
        <f>SUM(F263:F265)</f>
        <v>16461</v>
      </c>
      <c r="G266" s="145"/>
      <c r="H266" s="142">
        <f>SUM(H263:H265)</f>
        <v>1847.1</v>
      </c>
      <c r="I266" s="145"/>
      <c r="J266" s="142">
        <f>SUM(J263:J265)</f>
        <v>0</v>
      </c>
      <c r="K266" s="145"/>
      <c r="L266" s="142">
        <f>F266+H266+J266</f>
        <v>18308.099999999999</v>
      </c>
      <c r="M266" s="141" t="s">
        <v>227</v>
      </c>
    </row>
    <row r="267" spans="1:52" ht="30" customHeight="1" x14ac:dyDescent="0.3">
      <c r="A267" s="144"/>
      <c r="B267" s="144"/>
      <c r="C267" s="144"/>
      <c r="D267" s="144"/>
      <c r="E267" s="145"/>
      <c r="F267" s="142"/>
      <c r="G267" s="145"/>
      <c r="H267" s="142"/>
      <c r="I267" s="145"/>
      <c r="J267" s="142"/>
      <c r="K267" s="145"/>
      <c r="L267" s="142"/>
      <c r="M267" s="144"/>
    </row>
    <row r="268" spans="1:52" ht="30" customHeight="1" x14ac:dyDescent="0.3">
      <c r="A268" s="177" t="s">
        <v>707</v>
      </c>
      <c r="B268" s="177"/>
      <c r="C268" s="177"/>
      <c r="D268" s="177"/>
      <c r="E268" s="178"/>
      <c r="F268" s="179"/>
      <c r="G268" s="178"/>
      <c r="H268" s="179"/>
      <c r="I268" s="178"/>
      <c r="J268" s="179"/>
      <c r="K268" s="178"/>
      <c r="L268" s="179"/>
      <c r="M268" s="177"/>
    </row>
    <row r="269" spans="1:52" ht="30" customHeight="1" x14ac:dyDescent="0.3">
      <c r="A269" s="141" t="s">
        <v>717</v>
      </c>
      <c r="B269" s="141" t="s">
        <v>708</v>
      </c>
      <c r="C269" s="141" t="s">
        <v>233</v>
      </c>
      <c r="D269" s="144">
        <v>0.01</v>
      </c>
      <c r="E269" s="145">
        <v>0</v>
      </c>
      <c r="F269" s="142">
        <f>TRUNC(E269*D269,1)</f>
        <v>0</v>
      </c>
      <c r="G269" s="145">
        <v>214222</v>
      </c>
      <c r="H269" s="142">
        <f>TRUNC(G269*D269,1)</f>
        <v>2142.1999999999998</v>
      </c>
      <c r="I269" s="145">
        <v>0</v>
      </c>
      <c r="J269" s="142">
        <f>TRUNC(I269*D269,1)</f>
        <v>0</v>
      </c>
      <c r="K269" s="145">
        <f>TRUNC(E269+G269+I269,1)</f>
        <v>214222</v>
      </c>
      <c r="L269" s="142">
        <f>TRUNC(F269+H269+J269,1)</f>
        <v>2142.1999999999998</v>
      </c>
      <c r="M269" s="141" t="s">
        <v>227</v>
      </c>
    </row>
    <row r="270" spans="1:52" ht="30" customHeight="1" x14ac:dyDescent="0.3">
      <c r="A270" s="141" t="s">
        <v>341</v>
      </c>
      <c r="B270" s="141" t="s">
        <v>708</v>
      </c>
      <c r="C270" s="141" t="s">
        <v>233</v>
      </c>
      <c r="D270" s="144">
        <v>3.0000000000000001E-3</v>
      </c>
      <c r="E270" s="145">
        <v>0</v>
      </c>
      <c r="F270" s="142">
        <f>TRUNC(E270*D270,1)</f>
        <v>0</v>
      </c>
      <c r="G270" s="145">
        <v>165545</v>
      </c>
      <c r="H270" s="142">
        <f>TRUNC(G270*D270,1)</f>
        <v>496.6</v>
      </c>
      <c r="I270" s="145">
        <v>0</v>
      </c>
      <c r="J270" s="142">
        <f>TRUNC(I270*D270,1)</f>
        <v>0</v>
      </c>
      <c r="K270" s="145">
        <f>TRUNC(E270+G270+I270,1)</f>
        <v>165545</v>
      </c>
      <c r="L270" s="142">
        <f>TRUNC(F270+H270+J270,1)</f>
        <v>496.6</v>
      </c>
      <c r="M270" s="141" t="s">
        <v>227</v>
      </c>
    </row>
    <row r="271" spans="1:52" ht="30" customHeight="1" x14ac:dyDescent="0.3">
      <c r="A271" s="141" t="s">
        <v>562</v>
      </c>
      <c r="B271" s="141" t="s">
        <v>227</v>
      </c>
      <c r="C271" s="141" t="s">
        <v>227</v>
      </c>
      <c r="D271" s="144"/>
      <c r="E271" s="145"/>
      <c r="F271" s="142">
        <f>SUM(F269:F270)</f>
        <v>0</v>
      </c>
      <c r="G271" s="145"/>
      <c r="H271" s="142">
        <f>SUM(H269:H270)</f>
        <v>2638.7999999999997</v>
      </c>
      <c r="I271" s="145"/>
      <c r="J271" s="142">
        <f>SUM(J269:J270)</f>
        <v>0</v>
      </c>
      <c r="K271" s="145"/>
      <c r="L271" s="142">
        <f>F271+H271+J271</f>
        <v>2638.7999999999997</v>
      </c>
      <c r="M271" s="141" t="s">
        <v>227</v>
      </c>
    </row>
    <row r="272" spans="1:52" ht="30" customHeight="1" x14ac:dyDescent="0.3">
      <c r="A272" s="144"/>
      <c r="B272" s="144"/>
      <c r="C272" s="144"/>
      <c r="D272" s="144"/>
      <c r="E272" s="145"/>
      <c r="F272" s="142"/>
      <c r="G272" s="145"/>
      <c r="H272" s="142"/>
      <c r="I272" s="145"/>
      <c r="J272" s="142"/>
      <c r="K272" s="145"/>
      <c r="L272" s="142"/>
      <c r="M272" s="144"/>
    </row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</sheetData>
  <mergeCells count="47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262:M262"/>
    <mergeCell ref="A268:M268"/>
    <mergeCell ref="AL2:AL3"/>
    <mergeCell ref="AM2:AM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U2:AU3"/>
    <mergeCell ref="AV2:AV3"/>
    <mergeCell ref="AW2:AW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I2:AI3"/>
    <mergeCell ref="AJ2:AJ3"/>
    <mergeCell ref="AK2:AK3"/>
    <mergeCell ref="AG2:AG3"/>
    <mergeCell ref="AH2:AH3"/>
  </mergeCells>
  <phoneticPr fontId="17" type="noConversion"/>
  <pageMargins left="0.78708332777023315" right="0" top="0.39347222447395325" bottom="0.39347222447395325" header="0" footer="0"/>
  <pageSetup paperSize="9" scale="64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B44"/>
  <sheetViews>
    <sheetView topLeftCell="B19" zoomScaleNormal="100" zoomScaleSheetLayoutView="75" workbookViewId="0">
      <selection activeCell="F52" sqref="F52"/>
    </sheetView>
  </sheetViews>
  <sheetFormatPr defaultColWidth="9" defaultRowHeight="16.5" x14ac:dyDescent="0.3"/>
  <cols>
    <col min="1" max="1" width="46.5" style="2" hidden="1" customWidth="1"/>
    <col min="2" max="2" width="24.875" style="2" bestFit="1" customWidth="1"/>
    <col min="3" max="3" width="19.125" style="2" bestFit="1" customWidth="1"/>
    <col min="4" max="4" width="5.5" style="2" bestFit="1" customWidth="1"/>
    <col min="5" max="5" width="11.25" style="2" bestFit="1" customWidth="1"/>
    <col min="6" max="6" width="11.125" style="2" bestFit="1" customWidth="1"/>
    <col min="7" max="7" width="9.25" style="2" bestFit="1" customWidth="1"/>
    <col min="8" max="8" width="15.5" style="2" bestFit="1" customWidth="1"/>
    <col min="9" max="9" width="9.25" style="2" bestFit="1" customWidth="1"/>
    <col min="10" max="10" width="6.625" style="2" bestFit="1" customWidth="1"/>
    <col min="11" max="11" width="10.375" style="2" bestFit="1" customWidth="1"/>
    <col min="12" max="12" width="6.625" style="2" bestFit="1" customWidth="1"/>
    <col min="13" max="13" width="10.375" style="2" bestFit="1" customWidth="1"/>
    <col min="14" max="14" width="6.625" style="2" bestFit="1" customWidth="1"/>
    <col min="15" max="15" width="9.25" style="2" bestFit="1" customWidth="1"/>
    <col min="16" max="16" width="10.25" style="2" bestFit="1" customWidth="1"/>
    <col min="17" max="17" width="11.25" style="2" bestFit="1" customWidth="1"/>
    <col min="18" max="19" width="9.25" style="2" bestFit="1" customWidth="1"/>
    <col min="20" max="20" width="10.375" style="2" bestFit="1" customWidth="1"/>
    <col min="21" max="22" width="11.75" style="2" bestFit="1" customWidth="1"/>
    <col min="23" max="23" width="7.875" style="2" bestFit="1" customWidth="1"/>
    <col min="24" max="24" width="11" style="2" bestFit="1" customWidth="1"/>
    <col min="25" max="26" width="9" style="2" hidden="1" customWidth="1"/>
    <col min="27" max="27" width="11" style="2" hidden="1" customWidth="1"/>
    <col min="28" max="28" width="9" style="2" hidden="1" customWidth="1"/>
  </cols>
  <sheetData>
    <row r="1" spans="1:28" ht="30" customHeight="1" x14ac:dyDescent="0.3">
      <c r="A1" s="180" t="s">
        <v>552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8" ht="30" customHeight="1" x14ac:dyDescent="0.3">
      <c r="A2" s="172" t="s">
        <v>627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8" ht="30" customHeight="1" x14ac:dyDescent="0.3">
      <c r="A3" s="173" t="s">
        <v>345</v>
      </c>
      <c r="B3" s="173" t="s">
        <v>553</v>
      </c>
      <c r="C3" s="173" t="s">
        <v>225</v>
      </c>
      <c r="D3" s="173" t="s">
        <v>232</v>
      </c>
      <c r="E3" s="173" t="s">
        <v>371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 t="s">
        <v>333</v>
      </c>
      <c r="Q3" s="173" t="s">
        <v>329</v>
      </c>
      <c r="R3" s="173"/>
      <c r="S3" s="173"/>
      <c r="T3" s="173"/>
      <c r="U3" s="173"/>
      <c r="V3" s="173"/>
      <c r="W3" s="173" t="s">
        <v>332</v>
      </c>
      <c r="X3" s="173" t="s">
        <v>373</v>
      </c>
      <c r="Y3" s="172" t="s">
        <v>350</v>
      </c>
      <c r="Z3" s="172" t="s">
        <v>353</v>
      </c>
      <c r="AA3" s="172" t="s">
        <v>349</v>
      </c>
      <c r="AB3" s="172" t="s">
        <v>394</v>
      </c>
    </row>
    <row r="4" spans="1:28" ht="30" customHeight="1" x14ac:dyDescent="0.3">
      <c r="A4" s="173"/>
      <c r="B4" s="173"/>
      <c r="C4" s="173"/>
      <c r="D4" s="173"/>
      <c r="E4" s="9" t="s">
        <v>354</v>
      </c>
      <c r="F4" s="9" t="s">
        <v>335</v>
      </c>
      <c r="G4" s="9" t="s">
        <v>339</v>
      </c>
      <c r="H4" s="9" t="s">
        <v>335</v>
      </c>
      <c r="I4" s="9" t="s">
        <v>338</v>
      </c>
      <c r="J4" s="9" t="s">
        <v>335</v>
      </c>
      <c r="K4" s="9" t="s">
        <v>347</v>
      </c>
      <c r="L4" s="9" t="s">
        <v>335</v>
      </c>
      <c r="M4" s="9" t="s">
        <v>336</v>
      </c>
      <c r="N4" s="9" t="s">
        <v>335</v>
      </c>
      <c r="O4" s="9" t="s">
        <v>351</v>
      </c>
      <c r="P4" s="173"/>
      <c r="Q4" s="9" t="s">
        <v>354</v>
      </c>
      <c r="R4" s="9" t="s">
        <v>339</v>
      </c>
      <c r="S4" s="9" t="s">
        <v>338</v>
      </c>
      <c r="T4" s="9" t="s">
        <v>347</v>
      </c>
      <c r="U4" s="9" t="s">
        <v>336</v>
      </c>
      <c r="V4" s="9" t="s">
        <v>351</v>
      </c>
      <c r="W4" s="173"/>
      <c r="X4" s="173"/>
      <c r="Y4" s="172"/>
      <c r="Z4" s="172"/>
      <c r="AA4" s="172"/>
      <c r="AB4" s="172"/>
    </row>
    <row r="5" spans="1:28" ht="30" customHeight="1" x14ac:dyDescent="0.3">
      <c r="A5" s="15" t="s">
        <v>197</v>
      </c>
      <c r="B5" s="15" t="s">
        <v>577</v>
      </c>
      <c r="C5" s="15" t="s">
        <v>395</v>
      </c>
      <c r="D5" s="28" t="s">
        <v>248</v>
      </c>
      <c r="E5" s="29">
        <v>0</v>
      </c>
      <c r="F5" s="15" t="s">
        <v>227</v>
      </c>
      <c r="G5" s="29">
        <v>0</v>
      </c>
      <c r="H5" s="15" t="s">
        <v>227</v>
      </c>
      <c r="I5" s="29">
        <v>0</v>
      </c>
      <c r="J5" s="15" t="s">
        <v>227</v>
      </c>
      <c r="K5" s="29">
        <v>0</v>
      </c>
      <c r="L5" s="15" t="s">
        <v>227</v>
      </c>
      <c r="M5" s="29">
        <v>0</v>
      </c>
      <c r="N5" s="15" t="s">
        <v>227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218492</v>
      </c>
      <c r="V5" s="29">
        <f>SMALL(Q5:U5,COUNTIF(Q5:U5,0)+1)</f>
        <v>218492</v>
      </c>
      <c r="W5" s="15" t="s">
        <v>348</v>
      </c>
      <c r="X5" s="15" t="s">
        <v>264</v>
      </c>
      <c r="Y5" s="3" t="s">
        <v>227</v>
      </c>
      <c r="Z5" s="3" t="s">
        <v>227</v>
      </c>
      <c r="AA5" s="30"/>
      <c r="AB5" s="3" t="s">
        <v>227</v>
      </c>
    </row>
    <row r="6" spans="1:28" ht="30" customHeight="1" x14ac:dyDescent="0.3">
      <c r="A6" s="15" t="s">
        <v>176</v>
      </c>
      <c r="B6" s="15" t="s">
        <v>639</v>
      </c>
      <c r="C6" s="15" t="s">
        <v>273</v>
      </c>
      <c r="D6" s="28" t="s">
        <v>248</v>
      </c>
      <c r="E6" s="29">
        <v>0</v>
      </c>
      <c r="F6" s="15" t="s">
        <v>227</v>
      </c>
      <c r="G6" s="29">
        <v>0</v>
      </c>
      <c r="H6" s="15" t="s">
        <v>227</v>
      </c>
      <c r="I6" s="29">
        <v>0</v>
      </c>
      <c r="J6" s="15" t="s">
        <v>227</v>
      </c>
      <c r="K6" s="29">
        <v>0</v>
      </c>
      <c r="L6" s="15" t="s">
        <v>227</v>
      </c>
      <c r="M6" s="29">
        <v>0</v>
      </c>
      <c r="N6" s="15" t="s">
        <v>227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126228</v>
      </c>
      <c r="V6" s="29">
        <f>SMALL(Q6:U6,COUNTIF(Q6:U6,0)+1)</f>
        <v>126228</v>
      </c>
      <c r="W6" s="15" t="s">
        <v>346</v>
      </c>
      <c r="X6" s="15" t="s">
        <v>264</v>
      </c>
      <c r="Y6" s="3" t="s">
        <v>227</v>
      </c>
      <c r="Z6" s="3" t="s">
        <v>227</v>
      </c>
      <c r="AA6" s="30"/>
      <c r="AB6" s="3" t="s">
        <v>227</v>
      </c>
    </row>
    <row r="7" spans="1:28" ht="30" customHeight="1" x14ac:dyDescent="0.3">
      <c r="A7" s="15" t="s">
        <v>194</v>
      </c>
      <c r="B7" s="15" t="s">
        <v>461</v>
      </c>
      <c r="C7" s="15" t="s">
        <v>652</v>
      </c>
      <c r="D7" s="28" t="s">
        <v>248</v>
      </c>
      <c r="E7" s="29">
        <v>0</v>
      </c>
      <c r="F7" s="15" t="s">
        <v>227</v>
      </c>
      <c r="G7" s="29">
        <v>0</v>
      </c>
      <c r="H7" s="15" t="s">
        <v>227</v>
      </c>
      <c r="I7" s="29">
        <v>0</v>
      </c>
      <c r="J7" s="15" t="s">
        <v>227</v>
      </c>
      <c r="K7" s="29">
        <v>0</v>
      </c>
      <c r="L7" s="15" t="s">
        <v>227</v>
      </c>
      <c r="M7" s="29">
        <v>0</v>
      </c>
      <c r="N7" s="15" t="s">
        <v>227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248444</v>
      </c>
      <c r="V7" s="29">
        <f>SMALL(Q7:U7,COUNTIF(Q7:U7,0)+1)</f>
        <v>248444</v>
      </c>
      <c r="W7" s="15" t="s">
        <v>340</v>
      </c>
      <c r="X7" s="15" t="s">
        <v>264</v>
      </c>
      <c r="Y7" s="3" t="s">
        <v>227</v>
      </c>
      <c r="Z7" s="3" t="s">
        <v>227</v>
      </c>
      <c r="AA7" s="30"/>
      <c r="AB7" s="3" t="s">
        <v>227</v>
      </c>
    </row>
    <row r="8" spans="1:28" ht="30" customHeight="1" x14ac:dyDescent="0.3">
      <c r="A8" s="15" t="s">
        <v>184</v>
      </c>
      <c r="B8" s="15" t="s">
        <v>699</v>
      </c>
      <c r="C8" s="15" t="s">
        <v>446</v>
      </c>
      <c r="D8" s="28" t="s">
        <v>248</v>
      </c>
      <c r="E8" s="29">
        <v>0</v>
      </c>
      <c r="F8" s="15" t="s">
        <v>227</v>
      </c>
      <c r="G8" s="29">
        <v>0</v>
      </c>
      <c r="H8" s="15" t="s">
        <v>227</v>
      </c>
      <c r="I8" s="29">
        <v>0</v>
      </c>
      <c r="J8" s="15" t="s">
        <v>227</v>
      </c>
      <c r="K8" s="29">
        <v>0</v>
      </c>
      <c r="L8" s="15" t="s">
        <v>227</v>
      </c>
      <c r="M8" s="29">
        <v>0</v>
      </c>
      <c r="N8" s="15" t="s">
        <v>227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1240</v>
      </c>
      <c r="V8" s="29">
        <f>SMALL(Q8:U8,COUNTIF(Q8:U8,0)+1)</f>
        <v>1240</v>
      </c>
      <c r="W8" s="15" t="s">
        <v>485</v>
      </c>
      <c r="X8" s="15" t="s">
        <v>264</v>
      </c>
      <c r="Y8" s="3" t="s">
        <v>227</v>
      </c>
      <c r="Z8" s="3" t="s">
        <v>227</v>
      </c>
      <c r="AA8" s="30"/>
      <c r="AB8" s="3" t="s">
        <v>227</v>
      </c>
    </row>
    <row r="9" spans="1:28" ht="30" customHeight="1" x14ac:dyDescent="0.3">
      <c r="A9" s="15" t="s">
        <v>174</v>
      </c>
      <c r="B9" s="15" t="s">
        <v>476</v>
      </c>
      <c r="C9" s="15" t="s">
        <v>450</v>
      </c>
      <c r="D9" s="28" t="s">
        <v>257</v>
      </c>
      <c r="E9" s="29">
        <v>0</v>
      </c>
      <c r="F9" s="15" t="s">
        <v>227</v>
      </c>
      <c r="G9" s="29">
        <v>665</v>
      </c>
      <c r="H9" s="15" t="s">
        <v>698</v>
      </c>
      <c r="I9" s="29">
        <v>0</v>
      </c>
      <c r="J9" s="15" t="s">
        <v>227</v>
      </c>
      <c r="K9" s="29">
        <v>0</v>
      </c>
      <c r="L9" s="15" t="s">
        <v>227</v>
      </c>
      <c r="M9" s="29">
        <v>0</v>
      </c>
      <c r="N9" s="15" t="s">
        <v>227</v>
      </c>
      <c r="O9" s="29">
        <f t="shared" ref="O9:O29" si="0">SMALL(E9:M9,COUNTIF(E9:M9,0)+1)</f>
        <v>665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15" t="s">
        <v>459</v>
      </c>
      <c r="X9" s="15" t="s">
        <v>470</v>
      </c>
      <c r="Y9" s="3" t="s">
        <v>227</v>
      </c>
      <c r="Z9" s="3" t="s">
        <v>227</v>
      </c>
      <c r="AA9" s="30"/>
      <c r="AB9" s="3" t="s">
        <v>227</v>
      </c>
    </row>
    <row r="10" spans="1:28" ht="30" customHeight="1" x14ac:dyDescent="0.3">
      <c r="A10" s="15" t="s">
        <v>177</v>
      </c>
      <c r="B10" s="15" t="s">
        <v>476</v>
      </c>
      <c r="C10" s="15" t="s">
        <v>663</v>
      </c>
      <c r="D10" s="28" t="s">
        <v>257</v>
      </c>
      <c r="E10" s="29">
        <v>0</v>
      </c>
      <c r="F10" s="15" t="s">
        <v>227</v>
      </c>
      <c r="G10" s="29">
        <v>2250</v>
      </c>
      <c r="H10" s="15" t="s">
        <v>702</v>
      </c>
      <c r="I10" s="29">
        <v>0</v>
      </c>
      <c r="J10" s="15" t="s">
        <v>227</v>
      </c>
      <c r="K10" s="29">
        <v>0</v>
      </c>
      <c r="L10" s="15" t="s">
        <v>227</v>
      </c>
      <c r="M10" s="29">
        <v>0</v>
      </c>
      <c r="N10" s="15" t="s">
        <v>227</v>
      </c>
      <c r="O10" s="29">
        <f t="shared" si="0"/>
        <v>2250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15" t="s">
        <v>503</v>
      </c>
      <c r="X10" s="15" t="s">
        <v>470</v>
      </c>
      <c r="Y10" s="3" t="s">
        <v>227</v>
      </c>
      <c r="Z10" s="3" t="s">
        <v>227</v>
      </c>
      <c r="AA10" s="30"/>
      <c r="AB10" s="3" t="s">
        <v>227</v>
      </c>
    </row>
    <row r="11" spans="1:28" ht="30" customHeight="1" x14ac:dyDescent="0.3">
      <c r="A11" s="15" t="s">
        <v>213</v>
      </c>
      <c r="B11" s="15" t="s">
        <v>396</v>
      </c>
      <c r="C11" s="15" t="s">
        <v>227</v>
      </c>
      <c r="D11" s="28" t="s">
        <v>257</v>
      </c>
      <c r="E11" s="29">
        <v>0</v>
      </c>
      <c r="F11" s="15" t="s">
        <v>227</v>
      </c>
      <c r="G11" s="29">
        <v>0</v>
      </c>
      <c r="H11" s="15" t="s">
        <v>227</v>
      </c>
      <c r="I11" s="29">
        <v>0</v>
      </c>
      <c r="J11" s="15" t="s">
        <v>227</v>
      </c>
      <c r="K11" s="29">
        <v>0</v>
      </c>
      <c r="L11" s="15" t="s">
        <v>227</v>
      </c>
      <c r="M11" s="29">
        <v>5800</v>
      </c>
      <c r="N11" s="15" t="s">
        <v>280</v>
      </c>
      <c r="O11" s="29">
        <f t="shared" si="0"/>
        <v>5800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15" t="s">
        <v>502</v>
      </c>
      <c r="X11" s="15" t="s">
        <v>227</v>
      </c>
      <c r="Y11" s="3" t="s">
        <v>227</v>
      </c>
      <c r="Z11" s="3" t="s">
        <v>227</v>
      </c>
      <c r="AA11" s="30"/>
      <c r="AB11" s="3" t="s">
        <v>227</v>
      </c>
    </row>
    <row r="12" spans="1:28" ht="30" customHeight="1" x14ac:dyDescent="0.3">
      <c r="A12" s="15" t="s">
        <v>195</v>
      </c>
      <c r="B12" s="15" t="s">
        <v>410</v>
      </c>
      <c r="C12" s="15" t="s">
        <v>267</v>
      </c>
      <c r="D12" s="28" t="s">
        <v>257</v>
      </c>
      <c r="E12" s="29">
        <v>0</v>
      </c>
      <c r="F12" s="15" t="s">
        <v>227</v>
      </c>
      <c r="G12" s="29">
        <v>0</v>
      </c>
      <c r="H12" s="15" t="s">
        <v>227</v>
      </c>
      <c r="I12" s="29">
        <v>0</v>
      </c>
      <c r="J12" s="15" t="s">
        <v>227</v>
      </c>
      <c r="K12" s="29">
        <v>0</v>
      </c>
      <c r="L12" s="15" t="s">
        <v>227</v>
      </c>
      <c r="M12" s="29">
        <v>5560</v>
      </c>
      <c r="N12" s="15" t="s">
        <v>280</v>
      </c>
      <c r="O12" s="29">
        <f t="shared" si="0"/>
        <v>5560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15" t="s">
        <v>510</v>
      </c>
      <c r="X12" s="15" t="s">
        <v>227</v>
      </c>
      <c r="Y12" s="3" t="s">
        <v>227</v>
      </c>
      <c r="Z12" s="3" t="s">
        <v>227</v>
      </c>
      <c r="AA12" s="30"/>
      <c r="AB12" s="3" t="s">
        <v>227</v>
      </c>
    </row>
    <row r="13" spans="1:28" ht="30" customHeight="1" x14ac:dyDescent="0.3">
      <c r="A13" s="15" t="s">
        <v>212</v>
      </c>
      <c r="B13" s="15" t="s">
        <v>407</v>
      </c>
      <c r="C13" s="15" t="s">
        <v>425</v>
      </c>
      <c r="D13" s="28" t="s">
        <v>262</v>
      </c>
      <c r="E13" s="29">
        <v>0</v>
      </c>
      <c r="F13" s="15" t="s">
        <v>227</v>
      </c>
      <c r="G13" s="29">
        <v>0</v>
      </c>
      <c r="H13" s="15" t="s">
        <v>227</v>
      </c>
      <c r="I13" s="29">
        <v>0</v>
      </c>
      <c r="J13" s="15" t="s">
        <v>227</v>
      </c>
      <c r="K13" s="29">
        <v>0</v>
      </c>
      <c r="L13" s="15" t="s">
        <v>227</v>
      </c>
      <c r="M13" s="29">
        <v>7710</v>
      </c>
      <c r="N13" s="15" t="s">
        <v>280</v>
      </c>
      <c r="O13" s="29">
        <f t="shared" si="0"/>
        <v>7710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15" t="s">
        <v>465</v>
      </c>
      <c r="X13" s="15" t="s">
        <v>227</v>
      </c>
      <c r="Y13" s="3" t="s">
        <v>227</v>
      </c>
      <c r="Z13" s="3" t="s">
        <v>227</v>
      </c>
      <c r="AA13" s="30"/>
      <c r="AB13" s="3" t="s">
        <v>227</v>
      </c>
    </row>
    <row r="14" spans="1:28" ht="30" customHeight="1" x14ac:dyDescent="0.3">
      <c r="A14" s="15" t="s">
        <v>202</v>
      </c>
      <c r="B14" s="15" t="s">
        <v>440</v>
      </c>
      <c r="C14" s="15" t="s">
        <v>431</v>
      </c>
      <c r="D14" s="28" t="s">
        <v>257</v>
      </c>
      <c r="E14" s="29">
        <v>0</v>
      </c>
      <c r="F14" s="15" t="s">
        <v>227</v>
      </c>
      <c r="G14" s="29">
        <v>0</v>
      </c>
      <c r="H14" s="15" t="s">
        <v>227</v>
      </c>
      <c r="I14" s="29">
        <v>0</v>
      </c>
      <c r="J14" s="15" t="s">
        <v>227</v>
      </c>
      <c r="K14" s="29">
        <v>0</v>
      </c>
      <c r="L14" s="15" t="s">
        <v>227</v>
      </c>
      <c r="M14" s="29">
        <v>5840</v>
      </c>
      <c r="N14" s="15" t="s">
        <v>280</v>
      </c>
      <c r="O14" s="29">
        <f t="shared" si="0"/>
        <v>5840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15" t="s">
        <v>486</v>
      </c>
      <c r="X14" s="15" t="s">
        <v>227</v>
      </c>
      <c r="Y14" s="3" t="s">
        <v>227</v>
      </c>
      <c r="Z14" s="3" t="s">
        <v>227</v>
      </c>
      <c r="AA14" s="30"/>
      <c r="AB14" s="3" t="s">
        <v>227</v>
      </c>
    </row>
    <row r="15" spans="1:28" ht="30" customHeight="1" x14ac:dyDescent="0.3">
      <c r="A15" s="15" t="s">
        <v>217</v>
      </c>
      <c r="B15" s="15" t="s">
        <v>415</v>
      </c>
      <c r="C15" s="15" t="s">
        <v>428</v>
      </c>
      <c r="D15" s="28" t="s">
        <v>257</v>
      </c>
      <c r="E15" s="29">
        <v>0</v>
      </c>
      <c r="F15" s="15" t="s">
        <v>227</v>
      </c>
      <c r="G15" s="29">
        <v>0</v>
      </c>
      <c r="H15" s="15" t="s">
        <v>227</v>
      </c>
      <c r="I15" s="29">
        <v>0</v>
      </c>
      <c r="J15" s="15" t="s">
        <v>227</v>
      </c>
      <c r="K15" s="29">
        <v>0</v>
      </c>
      <c r="L15" s="15" t="s">
        <v>227</v>
      </c>
      <c r="M15" s="29">
        <v>7930</v>
      </c>
      <c r="N15" s="15" t="s">
        <v>280</v>
      </c>
      <c r="O15" s="29">
        <f t="shared" si="0"/>
        <v>7930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15" t="s">
        <v>481</v>
      </c>
      <c r="X15" s="15" t="s">
        <v>227</v>
      </c>
      <c r="Y15" s="3" t="s">
        <v>227</v>
      </c>
      <c r="Z15" s="3" t="s">
        <v>227</v>
      </c>
      <c r="AA15" s="30"/>
      <c r="AB15" s="3" t="s">
        <v>227</v>
      </c>
    </row>
    <row r="16" spans="1:28" ht="30" customHeight="1" x14ac:dyDescent="0.3">
      <c r="A16" s="15" t="s">
        <v>204</v>
      </c>
      <c r="B16" s="15" t="s">
        <v>420</v>
      </c>
      <c r="C16" s="15" t="s">
        <v>430</v>
      </c>
      <c r="D16" s="28" t="s">
        <v>257</v>
      </c>
      <c r="E16" s="29">
        <v>0</v>
      </c>
      <c r="F16" s="15" t="s">
        <v>227</v>
      </c>
      <c r="G16" s="29">
        <v>0</v>
      </c>
      <c r="H16" s="15" t="s">
        <v>227</v>
      </c>
      <c r="I16" s="29">
        <v>0</v>
      </c>
      <c r="J16" s="15" t="s">
        <v>227</v>
      </c>
      <c r="K16" s="29">
        <v>0</v>
      </c>
      <c r="L16" s="15" t="s">
        <v>227</v>
      </c>
      <c r="M16" s="29">
        <v>3590</v>
      </c>
      <c r="N16" s="15" t="s">
        <v>280</v>
      </c>
      <c r="O16" s="29">
        <f t="shared" si="0"/>
        <v>3590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15" t="s">
        <v>484</v>
      </c>
      <c r="X16" s="15" t="s">
        <v>227</v>
      </c>
      <c r="Y16" s="3" t="s">
        <v>227</v>
      </c>
      <c r="Z16" s="3" t="s">
        <v>227</v>
      </c>
      <c r="AA16" s="30"/>
      <c r="AB16" s="3" t="s">
        <v>227</v>
      </c>
    </row>
    <row r="17" spans="1:28" ht="30" customHeight="1" x14ac:dyDescent="0.3">
      <c r="A17" s="15" t="s">
        <v>211</v>
      </c>
      <c r="B17" s="15" t="s">
        <v>246</v>
      </c>
      <c r="C17" s="15" t="s">
        <v>254</v>
      </c>
      <c r="D17" s="28" t="s">
        <v>292</v>
      </c>
      <c r="E17" s="29">
        <v>1272</v>
      </c>
      <c r="F17" s="15" t="s">
        <v>582</v>
      </c>
      <c r="G17" s="29">
        <v>1594.54</v>
      </c>
      <c r="H17" s="15" t="s">
        <v>490</v>
      </c>
      <c r="I17" s="29">
        <v>1398.18</v>
      </c>
      <c r="J17" s="15" t="s">
        <v>451</v>
      </c>
      <c r="K17" s="29">
        <v>0</v>
      </c>
      <c r="L17" s="15" t="s">
        <v>227</v>
      </c>
      <c r="M17" s="29">
        <v>0</v>
      </c>
      <c r="N17" s="15" t="s">
        <v>227</v>
      </c>
      <c r="O17" s="29">
        <f t="shared" si="0"/>
        <v>1272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15" t="s">
        <v>507</v>
      </c>
      <c r="X17" s="15" t="s">
        <v>227</v>
      </c>
      <c r="Y17" s="3" t="s">
        <v>227</v>
      </c>
      <c r="Z17" s="3" t="s">
        <v>227</v>
      </c>
      <c r="AA17" s="30"/>
      <c r="AB17" s="3" t="s">
        <v>227</v>
      </c>
    </row>
    <row r="18" spans="1:28" ht="30" customHeight="1" x14ac:dyDescent="0.3">
      <c r="A18" s="15" t="s">
        <v>190</v>
      </c>
      <c r="B18" s="15" t="s">
        <v>458</v>
      </c>
      <c r="C18" s="15" t="s">
        <v>650</v>
      </c>
      <c r="D18" s="28" t="s">
        <v>257</v>
      </c>
      <c r="E18" s="29">
        <v>0</v>
      </c>
      <c r="F18" s="15" t="s">
        <v>227</v>
      </c>
      <c r="G18" s="29">
        <v>5270</v>
      </c>
      <c r="H18" s="15" t="s">
        <v>283</v>
      </c>
      <c r="I18" s="29">
        <v>5420</v>
      </c>
      <c r="J18" s="15" t="s">
        <v>290</v>
      </c>
      <c r="K18" s="29">
        <v>0</v>
      </c>
      <c r="L18" s="15" t="s">
        <v>227</v>
      </c>
      <c r="M18" s="29">
        <v>0</v>
      </c>
      <c r="N18" s="15" t="s">
        <v>227</v>
      </c>
      <c r="O18" s="29">
        <f t="shared" si="0"/>
        <v>5270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15" t="s">
        <v>488</v>
      </c>
      <c r="X18" s="15" t="s">
        <v>227</v>
      </c>
      <c r="Y18" s="3" t="s">
        <v>227</v>
      </c>
      <c r="Z18" s="3" t="s">
        <v>227</v>
      </c>
      <c r="AA18" s="30"/>
      <c r="AB18" s="3" t="s">
        <v>227</v>
      </c>
    </row>
    <row r="19" spans="1:28" ht="30" customHeight="1" x14ac:dyDescent="0.3">
      <c r="A19" s="15" t="s">
        <v>203</v>
      </c>
      <c r="B19" s="15" t="s">
        <v>282</v>
      </c>
      <c r="C19" s="15" t="s">
        <v>591</v>
      </c>
      <c r="D19" s="28" t="s">
        <v>258</v>
      </c>
      <c r="E19" s="29">
        <v>0</v>
      </c>
      <c r="F19" s="15" t="s">
        <v>227</v>
      </c>
      <c r="G19" s="29">
        <v>99980</v>
      </c>
      <c r="H19" s="15" t="s">
        <v>272</v>
      </c>
      <c r="I19" s="29">
        <v>91990</v>
      </c>
      <c r="J19" s="15" t="s">
        <v>300</v>
      </c>
      <c r="K19" s="29">
        <v>0</v>
      </c>
      <c r="L19" s="15" t="s">
        <v>227</v>
      </c>
      <c r="M19" s="29">
        <v>0</v>
      </c>
      <c r="N19" s="15" t="s">
        <v>227</v>
      </c>
      <c r="O19" s="29">
        <f t="shared" si="0"/>
        <v>91990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15" t="s">
        <v>453</v>
      </c>
      <c r="X19" s="15" t="s">
        <v>227</v>
      </c>
      <c r="Y19" s="3" t="s">
        <v>227</v>
      </c>
      <c r="Z19" s="3" t="s">
        <v>227</v>
      </c>
      <c r="AA19" s="30"/>
      <c r="AB19" s="3" t="s">
        <v>227</v>
      </c>
    </row>
    <row r="20" spans="1:28" ht="30" customHeight="1" x14ac:dyDescent="0.3">
      <c r="A20" s="15" t="s">
        <v>216</v>
      </c>
      <c r="B20" s="15" t="s">
        <v>445</v>
      </c>
      <c r="C20" s="15" t="s">
        <v>587</v>
      </c>
      <c r="D20" s="28" t="s">
        <v>262</v>
      </c>
      <c r="E20" s="29">
        <v>1728</v>
      </c>
      <c r="F20" s="15" t="s">
        <v>227</v>
      </c>
      <c r="G20" s="29">
        <v>2170</v>
      </c>
      <c r="H20" s="15" t="s">
        <v>270</v>
      </c>
      <c r="I20" s="29">
        <v>2101</v>
      </c>
      <c r="J20" s="15" t="s">
        <v>284</v>
      </c>
      <c r="K20" s="29">
        <v>0</v>
      </c>
      <c r="L20" s="15" t="s">
        <v>227</v>
      </c>
      <c r="M20" s="29">
        <v>0</v>
      </c>
      <c r="N20" s="15" t="s">
        <v>227</v>
      </c>
      <c r="O20" s="29">
        <f t="shared" si="0"/>
        <v>1728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15" t="s">
        <v>471</v>
      </c>
      <c r="X20" s="15" t="s">
        <v>227</v>
      </c>
      <c r="Y20" s="3" t="s">
        <v>227</v>
      </c>
      <c r="Z20" s="3" t="s">
        <v>227</v>
      </c>
      <c r="AA20" s="30"/>
      <c r="AB20" s="3" t="s">
        <v>227</v>
      </c>
    </row>
    <row r="21" spans="1:28" ht="30" customHeight="1" x14ac:dyDescent="0.3">
      <c r="A21" s="15" t="s">
        <v>223</v>
      </c>
      <c r="B21" s="15" t="s">
        <v>676</v>
      </c>
      <c r="C21" s="15" t="s">
        <v>566</v>
      </c>
      <c r="D21" s="28" t="s">
        <v>256</v>
      </c>
      <c r="E21" s="29">
        <v>64923</v>
      </c>
      <c r="F21" s="15" t="s">
        <v>227</v>
      </c>
      <c r="G21" s="29">
        <v>67000</v>
      </c>
      <c r="H21" s="15" t="s">
        <v>296</v>
      </c>
      <c r="I21" s="29">
        <v>68120</v>
      </c>
      <c r="J21" s="15" t="s">
        <v>298</v>
      </c>
      <c r="K21" s="29">
        <v>0</v>
      </c>
      <c r="L21" s="15" t="s">
        <v>227</v>
      </c>
      <c r="M21" s="29">
        <v>0</v>
      </c>
      <c r="N21" s="15" t="s">
        <v>227</v>
      </c>
      <c r="O21" s="29">
        <f t="shared" si="0"/>
        <v>64923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15" t="s">
        <v>497</v>
      </c>
      <c r="X21" s="15" t="s">
        <v>227</v>
      </c>
      <c r="Y21" s="3" t="s">
        <v>227</v>
      </c>
      <c r="Z21" s="3" t="s">
        <v>227</v>
      </c>
      <c r="AA21" s="30"/>
      <c r="AB21" s="3" t="s">
        <v>227</v>
      </c>
    </row>
    <row r="22" spans="1:28" ht="30" customHeight="1" x14ac:dyDescent="0.3">
      <c r="A22" s="15" t="s">
        <v>178</v>
      </c>
      <c r="B22" s="15" t="s">
        <v>589</v>
      </c>
      <c r="C22" s="15" t="s">
        <v>448</v>
      </c>
      <c r="D22" s="28" t="s">
        <v>292</v>
      </c>
      <c r="E22" s="29">
        <v>0</v>
      </c>
      <c r="F22" s="15" t="s">
        <v>227</v>
      </c>
      <c r="G22" s="29">
        <v>5583.33</v>
      </c>
      <c r="H22" s="15" t="s">
        <v>287</v>
      </c>
      <c r="I22" s="29">
        <v>5875</v>
      </c>
      <c r="J22" s="15" t="s">
        <v>285</v>
      </c>
      <c r="K22" s="29">
        <v>0</v>
      </c>
      <c r="L22" s="15" t="s">
        <v>227</v>
      </c>
      <c r="M22" s="29">
        <v>0</v>
      </c>
      <c r="N22" s="15" t="s">
        <v>227</v>
      </c>
      <c r="O22" s="29">
        <f t="shared" si="0"/>
        <v>5583.33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15" t="s">
        <v>498</v>
      </c>
      <c r="X22" s="15" t="s">
        <v>227</v>
      </c>
      <c r="Y22" s="3" t="s">
        <v>288</v>
      </c>
      <c r="Z22" s="3" t="s">
        <v>227</v>
      </c>
      <c r="AA22" s="30"/>
      <c r="AB22" s="3" t="s">
        <v>227</v>
      </c>
    </row>
    <row r="23" spans="1:28" ht="30" customHeight="1" x14ac:dyDescent="0.3">
      <c r="A23" s="15" t="s">
        <v>175</v>
      </c>
      <c r="B23" s="15" t="s">
        <v>466</v>
      </c>
      <c r="C23" s="15" t="s">
        <v>655</v>
      </c>
      <c r="D23" s="28" t="s">
        <v>292</v>
      </c>
      <c r="E23" s="29">
        <v>6955</v>
      </c>
      <c r="F23" s="15" t="s">
        <v>227</v>
      </c>
      <c r="G23" s="29">
        <v>8744.44</v>
      </c>
      <c r="H23" s="15" t="s">
        <v>289</v>
      </c>
      <c r="I23" s="29">
        <v>6838.88</v>
      </c>
      <c r="J23" s="15" t="s">
        <v>271</v>
      </c>
      <c r="K23" s="29">
        <v>0</v>
      </c>
      <c r="L23" s="15" t="s">
        <v>227</v>
      </c>
      <c r="M23" s="29">
        <v>0</v>
      </c>
      <c r="N23" s="15" t="s">
        <v>227</v>
      </c>
      <c r="O23" s="29">
        <f t="shared" si="0"/>
        <v>6838.88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15" t="s">
        <v>496</v>
      </c>
      <c r="X23" s="15" t="s">
        <v>227</v>
      </c>
      <c r="Y23" s="3" t="s">
        <v>227</v>
      </c>
      <c r="Z23" s="3" t="s">
        <v>227</v>
      </c>
      <c r="AA23" s="30"/>
      <c r="AB23" s="3" t="s">
        <v>227</v>
      </c>
    </row>
    <row r="24" spans="1:28" ht="30" customHeight="1" x14ac:dyDescent="0.3">
      <c r="A24" s="15" t="s">
        <v>180</v>
      </c>
      <c r="B24" s="15" t="s">
        <v>467</v>
      </c>
      <c r="C24" s="15" t="s">
        <v>477</v>
      </c>
      <c r="D24" s="28" t="s">
        <v>292</v>
      </c>
      <c r="E24" s="29">
        <v>0</v>
      </c>
      <c r="F24" s="15" t="s">
        <v>227</v>
      </c>
      <c r="G24" s="29">
        <v>0</v>
      </c>
      <c r="H24" s="15" t="s">
        <v>227</v>
      </c>
      <c r="I24" s="29">
        <v>53727</v>
      </c>
      <c r="J24" s="15" t="s">
        <v>274</v>
      </c>
      <c r="K24" s="29">
        <v>0</v>
      </c>
      <c r="L24" s="15" t="s">
        <v>227</v>
      </c>
      <c r="M24" s="29">
        <v>0</v>
      </c>
      <c r="N24" s="15" t="s">
        <v>227</v>
      </c>
      <c r="O24" s="29">
        <f t="shared" si="0"/>
        <v>53727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15" t="s">
        <v>505</v>
      </c>
      <c r="X24" s="15" t="s">
        <v>227</v>
      </c>
      <c r="Y24" s="3" t="s">
        <v>288</v>
      </c>
      <c r="Z24" s="3" t="s">
        <v>227</v>
      </c>
      <c r="AA24" s="30"/>
      <c r="AB24" s="3" t="s">
        <v>227</v>
      </c>
    </row>
    <row r="25" spans="1:28" ht="30" customHeight="1" x14ac:dyDescent="0.3">
      <c r="A25" s="15" t="s">
        <v>222</v>
      </c>
      <c r="B25" s="15" t="s">
        <v>239</v>
      </c>
      <c r="C25" s="15" t="s">
        <v>439</v>
      </c>
      <c r="D25" s="28" t="s">
        <v>292</v>
      </c>
      <c r="E25" s="29">
        <v>0</v>
      </c>
      <c r="F25" s="15" t="s">
        <v>227</v>
      </c>
      <c r="G25" s="29">
        <v>13333</v>
      </c>
      <c r="H25" s="15" t="s">
        <v>278</v>
      </c>
      <c r="I25" s="29">
        <v>10000</v>
      </c>
      <c r="J25" s="15" t="s">
        <v>297</v>
      </c>
      <c r="K25" s="29">
        <v>0</v>
      </c>
      <c r="L25" s="15" t="s">
        <v>227</v>
      </c>
      <c r="M25" s="29">
        <v>0</v>
      </c>
      <c r="N25" s="15" t="s">
        <v>227</v>
      </c>
      <c r="O25" s="29">
        <f t="shared" si="0"/>
        <v>10000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15" t="s">
        <v>501</v>
      </c>
      <c r="X25" s="15" t="s">
        <v>227</v>
      </c>
      <c r="Y25" s="3" t="s">
        <v>227</v>
      </c>
      <c r="Z25" s="3" t="s">
        <v>227</v>
      </c>
      <c r="AA25" s="30"/>
      <c r="AB25" s="3" t="s">
        <v>227</v>
      </c>
    </row>
    <row r="26" spans="1:28" ht="30" customHeight="1" x14ac:dyDescent="0.3">
      <c r="A26" s="15" t="s">
        <v>181</v>
      </c>
      <c r="B26" s="15" t="s">
        <v>293</v>
      </c>
      <c r="C26" s="15" t="s">
        <v>692</v>
      </c>
      <c r="D26" s="28" t="s">
        <v>292</v>
      </c>
      <c r="E26" s="29">
        <v>1840</v>
      </c>
      <c r="F26" s="15" t="s">
        <v>227</v>
      </c>
      <c r="G26" s="29">
        <v>3494.44</v>
      </c>
      <c r="H26" s="15" t="s">
        <v>286</v>
      </c>
      <c r="I26" s="29">
        <v>3722.22</v>
      </c>
      <c r="J26" s="15" t="s">
        <v>271</v>
      </c>
      <c r="K26" s="29">
        <v>0</v>
      </c>
      <c r="L26" s="15" t="s">
        <v>227</v>
      </c>
      <c r="M26" s="29">
        <v>0</v>
      </c>
      <c r="N26" s="15" t="s">
        <v>227</v>
      </c>
      <c r="O26" s="29">
        <f t="shared" si="0"/>
        <v>1840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15" t="s">
        <v>482</v>
      </c>
      <c r="X26" s="15" t="s">
        <v>227</v>
      </c>
      <c r="Y26" s="3" t="s">
        <v>227</v>
      </c>
      <c r="Z26" s="3" t="s">
        <v>227</v>
      </c>
      <c r="AA26" s="30"/>
      <c r="AB26" s="3" t="s">
        <v>227</v>
      </c>
    </row>
    <row r="27" spans="1:28" ht="30" customHeight="1" x14ac:dyDescent="0.3">
      <c r="A27" s="15" t="s">
        <v>172</v>
      </c>
      <c r="B27" s="15" t="s">
        <v>293</v>
      </c>
      <c r="C27" s="15" t="s">
        <v>679</v>
      </c>
      <c r="D27" s="28" t="s">
        <v>292</v>
      </c>
      <c r="E27" s="29">
        <v>1778</v>
      </c>
      <c r="F27" s="15" t="s">
        <v>227</v>
      </c>
      <c r="G27" s="29">
        <v>3583.33</v>
      </c>
      <c r="H27" s="15" t="s">
        <v>286</v>
      </c>
      <c r="I27" s="29">
        <v>3888.88</v>
      </c>
      <c r="J27" s="15" t="s">
        <v>271</v>
      </c>
      <c r="K27" s="29">
        <v>0</v>
      </c>
      <c r="L27" s="15" t="s">
        <v>227</v>
      </c>
      <c r="M27" s="29">
        <v>0</v>
      </c>
      <c r="N27" s="15" t="s">
        <v>227</v>
      </c>
      <c r="O27" s="29">
        <f t="shared" si="0"/>
        <v>1778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15" t="s">
        <v>480</v>
      </c>
      <c r="X27" s="15" t="s">
        <v>227</v>
      </c>
      <c r="Y27" s="3" t="s">
        <v>227</v>
      </c>
      <c r="Z27" s="3" t="s">
        <v>227</v>
      </c>
      <c r="AA27" s="30"/>
      <c r="AB27" s="3" t="s">
        <v>227</v>
      </c>
    </row>
    <row r="28" spans="1:28" ht="30" customHeight="1" x14ac:dyDescent="0.3">
      <c r="A28" s="15" t="s">
        <v>206</v>
      </c>
      <c r="B28" s="15" t="s">
        <v>423</v>
      </c>
      <c r="C28" s="15" t="s">
        <v>694</v>
      </c>
      <c r="D28" s="28" t="s">
        <v>250</v>
      </c>
      <c r="E28" s="29">
        <v>0</v>
      </c>
      <c r="F28" s="15" t="s">
        <v>227</v>
      </c>
      <c r="G28" s="29">
        <v>5800</v>
      </c>
      <c r="H28" s="15" t="s">
        <v>294</v>
      </c>
      <c r="I28" s="29">
        <v>6750</v>
      </c>
      <c r="J28" s="15" t="s">
        <v>281</v>
      </c>
      <c r="K28" s="29">
        <v>0</v>
      </c>
      <c r="L28" s="15" t="s">
        <v>227</v>
      </c>
      <c r="M28" s="29">
        <v>0</v>
      </c>
      <c r="N28" s="15" t="s">
        <v>227</v>
      </c>
      <c r="O28" s="29">
        <f t="shared" si="0"/>
        <v>5800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15" t="s">
        <v>509</v>
      </c>
      <c r="X28" s="15" t="s">
        <v>227</v>
      </c>
      <c r="Y28" s="3" t="s">
        <v>227</v>
      </c>
      <c r="Z28" s="3" t="s">
        <v>227</v>
      </c>
      <c r="AA28" s="30"/>
      <c r="AB28" s="3" t="s">
        <v>227</v>
      </c>
    </row>
    <row r="29" spans="1:28" ht="30" customHeight="1" x14ac:dyDescent="0.3">
      <c r="A29" s="15" t="s">
        <v>192</v>
      </c>
      <c r="B29" s="15" t="s">
        <v>276</v>
      </c>
      <c r="C29" s="15" t="s">
        <v>661</v>
      </c>
      <c r="D29" s="28" t="s">
        <v>250</v>
      </c>
      <c r="E29" s="29">
        <v>1630</v>
      </c>
      <c r="F29" s="15" t="s">
        <v>227</v>
      </c>
      <c r="G29" s="29">
        <v>1810</v>
      </c>
      <c r="H29" s="15" t="s">
        <v>295</v>
      </c>
      <c r="I29" s="29">
        <v>0</v>
      </c>
      <c r="J29" s="15" t="s">
        <v>227</v>
      </c>
      <c r="K29" s="29">
        <v>0</v>
      </c>
      <c r="L29" s="15" t="s">
        <v>227</v>
      </c>
      <c r="M29" s="29">
        <v>0</v>
      </c>
      <c r="N29" s="15" t="s">
        <v>227</v>
      </c>
      <c r="O29" s="29">
        <f t="shared" si="0"/>
        <v>1630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15" t="s">
        <v>492</v>
      </c>
      <c r="X29" s="15" t="s">
        <v>227</v>
      </c>
      <c r="Y29" s="3" t="s">
        <v>227</v>
      </c>
      <c r="Z29" s="3" t="s">
        <v>227</v>
      </c>
      <c r="AA29" s="30"/>
      <c r="AB29" s="3" t="s">
        <v>227</v>
      </c>
    </row>
    <row r="30" spans="1:28" ht="30" customHeight="1" x14ac:dyDescent="0.3">
      <c r="A30" s="15" t="s">
        <v>18</v>
      </c>
      <c r="B30" s="15" t="s">
        <v>318</v>
      </c>
      <c r="C30" s="15" t="s">
        <v>324</v>
      </c>
      <c r="D30" s="28" t="s">
        <v>229</v>
      </c>
      <c r="E30" s="29">
        <v>0</v>
      </c>
      <c r="F30" s="15" t="s">
        <v>227</v>
      </c>
      <c r="G30" s="29">
        <v>0</v>
      </c>
      <c r="H30" s="15" t="s">
        <v>491</v>
      </c>
      <c r="I30" s="29">
        <v>0</v>
      </c>
      <c r="J30" s="15" t="s">
        <v>227</v>
      </c>
      <c r="K30" s="29">
        <v>0</v>
      </c>
      <c r="L30" s="15" t="s">
        <v>227</v>
      </c>
      <c r="M30" s="29">
        <v>0</v>
      </c>
      <c r="N30" s="15" t="s">
        <v>227</v>
      </c>
      <c r="O30" s="29">
        <v>0</v>
      </c>
      <c r="P30" s="29">
        <v>0</v>
      </c>
      <c r="Q30" s="29">
        <v>0</v>
      </c>
      <c r="R30" s="29">
        <v>3520</v>
      </c>
      <c r="S30" s="29">
        <v>0</v>
      </c>
      <c r="T30" s="29">
        <v>0</v>
      </c>
      <c r="U30" s="29">
        <v>0</v>
      </c>
      <c r="V30" s="29">
        <f>SMALL(Q30:U30,COUNTIF(Q30:U30,0)+1)</f>
        <v>3520</v>
      </c>
      <c r="W30" s="15" t="s">
        <v>499</v>
      </c>
      <c r="X30" s="15" t="s">
        <v>227</v>
      </c>
      <c r="Y30" s="3" t="s">
        <v>227</v>
      </c>
      <c r="Z30" s="3" t="s">
        <v>227</v>
      </c>
      <c r="AA30" s="30"/>
      <c r="AB30" s="3" t="s">
        <v>227</v>
      </c>
    </row>
    <row r="31" spans="1:28" ht="30" customHeight="1" x14ac:dyDescent="0.3">
      <c r="A31" s="15" t="s">
        <v>207</v>
      </c>
      <c r="B31" s="15" t="s">
        <v>341</v>
      </c>
      <c r="C31" s="15" t="s">
        <v>227</v>
      </c>
      <c r="D31" s="28" t="s">
        <v>233</v>
      </c>
      <c r="E31" s="29">
        <v>0</v>
      </c>
      <c r="F31" s="15" t="s">
        <v>227</v>
      </c>
      <c r="G31" s="29">
        <v>0</v>
      </c>
      <c r="H31" s="15" t="s">
        <v>227</v>
      </c>
      <c r="I31" s="29">
        <v>0</v>
      </c>
      <c r="J31" s="15" t="s">
        <v>227</v>
      </c>
      <c r="K31" s="29">
        <v>0</v>
      </c>
      <c r="L31" s="15" t="s">
        <v>227</v>
      </c>
      <c r="M31" s="29">
        <v>0</v>
      </c>
      <c r="N31" s="15" t="s">
        <v>227</v>
      </c>
      <c r="O31" s="29">
        <v>0</v>
      </c>
      <c r="P31" s="29">
        <v>165545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15" t="s">
        <v>517</v>
      </c>
      <c r="X31" s="15" t="s">
        <v>227</v>
      </c>
      <c r="Y31" s="3" t="s">
        <v>288</v>
      </c>
      <c r="Z31" s="3" t="s">
        <v>227</v>
      </c>
      <c r="AA31" s="30"/>
      <c r="AB31" s="3" t="s">
        <v>227</v>
      </c>
    </row>
    <row r="32" spans="1:28" ht="30" customHeight="1" x14ac:dyDescent="0.3">
      <c r="A32" s="15" t="s">
        <v>200</v>
      </c>
      <c r="B32" s="15" t="s">
        <v>331</v>
      </c>
      <c r="C32" s="15" t="s">
        <v>227</v>
      </c>
      <c r="D32" s="28" t="s">
        <v>233</v>
      </c>
      <c r="E32" s="29">
        <v>0</v>
      </c>
      <c r="F32" s="15" t="s">
        <v>227</v>
      </c>
      <c r="G32" s="29">
        <v>0</v>
      </c>
      <c r="H32" s="15" t="s">
        <v>227</v>
      </c>
      <c r="I32" s="29">
        <v>0</v>
      </c>
      <c r="J32" s="15" t="s">
        <v>227</v>
      </c>
      <c r="K32" s="29">
        <v>0</v>
      </c>
      <c r="L32" s="15" t="s">
        <v>227</v>
      </c>
      <c r="M32" s="29">
        <v>0</v>
      </c>
      <c r="N32" s="15" t="s">
        <v>227</v>
      </c>
      <c r="O32" s="29">
        <v>0</v>
      </c>
      <c r="P32" s="29">
        <v>214222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15" t="s">
        <v>483</v>
      </c>
      <c r="X32" s="15" t="s">
        <v>227</v>
      </c>
      <c r="Y32" s="3" t="s">
        <v>288</v>
      </c>
      <c r="Z32" s="3" t="s">
        <v>227</v>
      </c>
      <c r="AA32" s="30"/>
      <c r="AB32" s="3" t="s">
        <v>227</v>
      </c>
    </row>
    <row r="33" spans="1:28" ht="30" customHeight="1" x14ac:dyDescent="0.3">
      <c r="A33" s="15" t="s">
        <v>173</v>
      </c>
      <c r="B33" s="15" t="s">
        <v>279</v>
      </c>
      <c r="C33" s="15" t="s">
        <v>227</v>
      </c>
      <c r="D33" s="28" t="s">
        <v>233</v>
      </c>
      <c r="E33" s="29">
        <v>0</v>
      </c>
      <c r="F33" s="15" t="s">
        <v>227</v>
      </c>
      <c r="G33" s="29">
        <v>0</v>
      </c>
      <c r="H33" s="15" t="s">
        <v>227</v>
      </c>
      <c r="I33" s="29">
        <v>0</v>
      </c>
      <c r="J33" s="15" t="s">
        <v>227</v>
      </c>
      <c r="K33" s="29">
        <v>0</v>
      </c>
      <c r="L33" s="15" t="s">
        <v>227</v>
      </c>
      <c r="M33" s="29">
        <v>0</v>
      </c>
      <c r="N33" s="15" t="s">
        <v>227</v>
      </c>
      <c r="O33" s="29">
        <v>0</v>
      </c>
      <c r="P33" s="29">
        <v>233754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15" t="s">
        <v>523</v>
      </c>
      <c r="X33" s="15" t="s">
        <v>227</v>
      </c>
      <c r="Y33" s="3" t="s">
        <v>288</v>
      </c>
      <c r="Z33" s="3" t="s">
        <v>227</v>
      </c>
      <c r="AA33" s="30"/>
      <c r="AB33" s="3" t="s">
        <v>227</v>
      </c>
    </row>
    <row r="34" spans="1:28" ht="30" customHeight="1" x14ac:dyDescent="0.3">
      <c r="A34" s="15" t="s">
        <v>191</v>
      </c>
      <c r="B34" s="15" t="s">
        <v>299</v>
      </c>
      <c r="C34" s="15" t="s">
        <v>227</v>
      </c>
      <c r="D34" s="28" t="s">
        <v>233</v>
      </c>
      <c r="E34" s="29">
        <v>0</v>
      </c>
      <c r="F34" s="15" t="s">
        <v>227</v>
      </c>
      <c r="G34" s="29">
        <v>0</v>
      </c>
      <c r="H34" s="15" t="s">
        <v>227</v>
      </c>
      <c r="I34" s="29">
        <v>0</v>
      </c>
      <c r="J34" s="15" t="s">
        <v>227</v>
      </c>
      <c r="K34" s="29">
        <v>0</v>
      </c>
      <c r="L34" s="15" t="s">
        <v>227</v>
      </c>
      <c r="M34" s="29">
        <v>0</v>
      </c>
      <c r="N34" s="15" t="s">
        <v>227</v>
      </c>
      <c r="O34" s="29">
        <v>0</v>
      </c>
      <c r="P34" s="29">
        <v>267021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15" t="s">
        <v>522</v>
      </c>
      <c r="X34" s="15" t="s">
        <v>227</v>
      </c>
      <c r="Y34" s="3" t="s">
        <v>288</v>
      </c>
      <c r="Z34" s="3" t="s">
        <v>227</v>
      </c>
      <c r="AA34" s="30"/>
      <c r="AB34" s="3" t="s">
        <v>227</v>
      </c>
    </row>
    <row r="35" spans="1:28" ht="30" customHeight="1" x14ac:dyDescent="0.3">
      <c r="A35" s="15" t="s">
        <v>198</v>
      </c>
      <c r="B35" s="15" t="s">
        <v>330</v>
      </c>
      <c r="C35" s="15" t="s">
        <v>227</v>
      </c>
      <c r="D35" s="28" t="s">
        <v>233</v>
      </c>
      <c r="E35" s="29">
        <v>0</v>
      </c>
      <c r="F35" s="15" t="s">
        <v>227</v>
      </c>
      <c r="G35" s="29">
        <v>0</v>
      </c>
      <c r="H35" s="15" t="s">
        <v>227</v>
      </c>
      <c r="I35" s="29">
        <v>0</v>
      </c>
      <c r="J35" s="15" t="s">
        <v>227</v>
      </c>
      <c r="K35" s="29">
        <v>0</v>
      </c>
      <c r="L35" s="15" t="s">
        <v>227</v>
      </c>
      <c r="M35" s="29">
        <v>0</v>
      </c>
      <c r="N35" s="15" t="s">
        <v>227</v>
      </c>
      <c r="O35" s="29">
        <v>0</v>
      </c>
      <c r="P35" s="29">
        <v>261283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15" t="s">
        <v>506</v>
      </c>
      <c r="X35" s="15" t="s">
        <v>227</v>
      </c>
      <c r="Y35" s="3" t="s">
        <v>288</v>
      </c>
      <c r="Z35" s="3" t="s">
        <v>227</v>
      </c>
      <c r="AA35" s="30"/>
      <c r="AB35" s="3" t="s">
        <v>227</v>
      </c>
    </row>
    <row r="36" spans="1:28" ht="30" customHeight="1" x14ac:dyDescent="0.3">
      <c r="A36" s="15" t="s">
        <v>218</v>
      </c>
      <c r="B36" s="15" t="s">
        <v>247</v>
      </c>
      <c r="C36" s="15" t="s">
        <v>227</v>
      </c>
      <c r="D36" s="28" t="s">
        <v>233</v>
      </c>
      <c r="E36" s="29">
        <v>0</v>
      </c>
      <c r="F36" s="15" t="s">
        <v>227</v>
      </c>
      <c r="G36" s="29">
        <v>0</v>
      </c>
      <c r="H36" s="15" t="s">
        <v>227</v>
      </c>
      <c r="I36" s="29">
        <v>0</v>
      </c>
      <c r="J36" s="15" t="s">
        <v>227</v>
      </c>
      <c r="K36" s="29">
        <v>0</v>
      </c>
      <c r="L36" s="15" t="s">
        <v>227</v>
      </c>
      <c r="M36" s="29">
        <v>0</v>
      </c>
      <c r="N36" s="15" t="s">
        <v>227</v>
      </c>
      <c r="O36" s="29">
        <v>0</v>
      </c>
      <c r="P36" s="29">
        <v>210152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15" t="s">
        <v>514</v>
      </c>
      <c r="X36" s="15" t="s">
        <v>227</v>
      </c>
      <c r="Y36" s="3" t="s">
        <v>288</v>
      </c>
      <c r="Z36" s="3" t="s">
        <v>227</v>
      </c>
      <c r="AA36" s="30"/>
      <c r="AB36" s="3" t="s">
        <v>227</v>
      </c>
    </row>
    <row r="37" spans="1:28" ht="30" customHeight="1" x14ac:dyDescent="0.3">
      <c r="A37" s="15" t="s">
        <v>215</v>
      </c>
      <c r="B37" s="15" t="s">
        <v>266</v>
      </c>
      <c r="C37" s="15" t="s">
        <v>227</v>
      </c>
      <c r="D37" s="28" t="s">
        <v>233</v>
      </c>
      <c r="E37" s="29">
        <v>0</v>
      </c>
      <c r="F37" s="15" t="s">
        <v>227</v>
      </c>
      <c r="G37" s="29">
        <v>0</v>
      </c>
      <c r="H37" s="15" t="s">
        <v>227</v>
      </c>
      <c r="I37" s="29">
        <v>0</v>
      </c>
      <c r="J37" s="15" t="s">
        <v>227</v>
      </c>
      <c r="K37" s="29">
        <v>0</v>
      </c>
      <c r="L37" s="15" t="s">
        <v>227</v>
      </c>
      <c r="M37" s="29">
        <v>0</v>
      </c>
      <c r="N37" s="15" t="s">
        <v>227</v>
      </c>
      <c r="O37" s="29">
        <v>0</v>
      </c>
      <c r="P37" s="29">
        <v>212562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15" t="s">
        <v>479</v>
      </c>
      <c r="X37" s="15" t="s">
        <v>227</v>
      </c>
      <c r="Y37" s="3" t="s">
        <v>288</v>
      </c>
      <c r="Z37" s="3" t="s">
        <v>227</v>
      </c>
      <c r="AA37" s="30"/>
      <c r="AB37" s="3" t="s">
        <v>227</v>
      </c>
    </row>
    <row r="38" spans="1:28" ht="30" customHeight="1" x14ac:dyDescent="0.3">
      <c r="A38" s="15" t="s">
        <v>199</v>
      </c>
      <c r="B38" s="15" t="s">
        <v>240</v>
      </c>
      <c r="C38" s="15" t="s">
        <v>227</v>
      </c>
      <c r="D38" s="28" t="s">
        <v>233</v>
      </c>
      <c r="E38" s="29">
        <v>0</v>
      </c>
      <c r="F38" s="15" t="s">
        <v>227</v>
      </c>
      <c r="G38" s="29">
        <v>0</v>
      </c>
      <c r="H38" s="15" t="s">
        <v>227</v>
      </c>
      <c r="I38" s="29">
        <v>0</v>
      </c>
      <c r="J38" s="15" t="s">
        <v>227</v>
      </c>
      <c r="K38" s="29">
        <v>0</v>
      </c>
      <c r="L38" s="15" t="s">
        <v>227</v>
      </c>
      <c r="M38" s="29">
        <v>0</v>
      </c>
      <c r="N38" s="15" t="s">
        <v>227</v>
      </c>
      <c r="O38" s="29">
        <v>0</v>
      </c>
      <c r="P38" s="29">
        <v>266787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15" t="s">
        <v>508</v>
      </c>
      <c r="X38" s="15" t="s">
        <v>227</v>
      </c>
      <c r="Y38" s="3" t="s">
        <v>288</v>
      </c>
      <c r="Z38" s="3" t="s">
        <v>227</v>
      </c>
      <c r="AA38" s="30"/>
      <c r="AB38" s="3" t="s">
        <v>227</v>
      </c>
    </row>
    <row r="39" spans="1:28" ht="30" customHeight="1" x14ac:dyDescent="0.3">
      <c r="A39" s="15" t="s">
        <v>189</v>
      </c>
      <c r="B39" s="15" t="s">
        <v>277</v>
      </c>
      <c r="C39" s="15" t="s">
        <v>227</v>
      </c>
      <c r="D39" s="28" t="s">
        <v>233</v>
      </c>
      <c r="E39" s="29">
        <v>0</v>
      </c>
      <c r="F39" s="15" t="s">
        <v>227</v>
      </c>
      <c r="G39" s="29">
        <v>0</v>
      </c>
      <c r="H39" s="15" t="s">
        <v>227</v>
      </c>
      <c r="I39" s="29">
        <v>0</v>
      </c>
      <c r="J39" s="15" t="s">
        <v>227</v>
      </c>
      <c r="K39" s="29">
        <v>0</v>
      </c>
      <c r="L39" s="15" t="s">
        <v>227</v>
      </c>
      <c r="M39" s="29">
        <v>0</v>
      </c>
      <c r="N39" s="15" t="s">
        <v>227</v>
      </c>
      <c r="O39" s="29">
        <v>0</v>
      </c>
      <c r="P39" s="29">
        <v>250776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15" t="s">
        <v>494</v>
      </c>
      <c r="X39" s="15" t="s">
        <v>227</v>
      </c>
      <c r="Y39" s="3" t="s">
        <v>288</v>
      </c>
      <c r="Z39" s="3" t="s">
        <v>227</v>
      </c>
      <c r="AA39" s="30"/>
      <c r="AB39" s="3" t="s">
        <v>227</v>
      </c>
    </row>
    <row r="40" spans="1:28" ht="30" customHeight="1" x14ac:dyDescent="0.3">
      <c r="A40" s="15" t="s">
        <v>196</v>
      </c>
      <c r="B40" s="15" t="s">
        <v>249</v>
      </c>
      <c r="C40" s="15" t="s">
        <v>227</v>
      </c>
      <c r="D40" s="28" t="s">
        <v>233</v>
      </c>
      <c r="E40" s="29">
        <v>0</v>
      </c>
      <c r="F40" s="15" t="s">
        <v>227</v>
      </c>
      <c r="G40" s="29">
        <v>0</v>
      </c>
      <c r="H40" s="15" t="s">
        <v>227</v>
      </c>
      <c r="I40" s="29">
        <v>0</v>
      </c>
      <c r="J40" s="15" t="s">
        <v>227</v>
      </c>
      <c r="K40" s="29">
        <v>0</v>
      </c>
      <c r="L40" s="15" t="s">
        <v>227</v>
      </c>
      <c r="M40" s="29">
        <v>0</v>
      </c>
      <c r="N40" s="15" t="s">
        <v>227</v>
      </c>
      <c r="O40" s="29">
        <v>0</v>
      </c>
      <c r="P40" s="29">
        <v>229482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15" t="s">
        <v>504</v>
      </c>
      <c r="X40" s="15" t="s">
        <v>227</v>
      </c>
      <c r="Y40" s="3" t="s">
        <v>288</v>
      </c>
      <c r="Z40" s="3" t="s">
        <v>227</v>
      </c>
      <c r="AA40" s="30"/>
      <c r="AB40" s="3" t="s">
        <v>227</v>
      </c>
    </row>
    <row r="41" spans="1:28" ht="30" customHeight="1" x14ac:dyDescent="0.3">
      <c r="A41" s="15" t="s">
        <v>220</v>
      </c>
      <c r="B41" s="15" t="s">
        <v>447</v>
      </c>
      <c r="C41" s="15" t="s">
        <v>227</v>
      </c>
      <c r="D41" s="28" t="s">
        <v>233</v>
      </c>
      <c r="E41" s="29">
        <v>0</v>
      </c>
      <c r="F41" s="15" t="s">
        <v>227</v>
      </c>
      <c r="G41" s="29">
        <v>0</v>
      </c>
      <c r="H41" s="15" t="s">
        <v>227</v>
      </c>
      <c r="I41" s="29">
        <v>0</v>
      </c>
      <c r="J41" s="15" t="s">
        <v>227</v>
      </c>
      <c r="K41" s="29">
        <v>0</v>
      </c>
      <c r="L41" s="15" t="s">
        <v>227</v>
      </c>
      <c r="M41" s="29">
        <v>0</v>
      </c>
      <c r="N41" s="15" t="s">
        <v>227</v>
      </c>
      <c r="O41" s="29">
        <v>0</v>
      </c>
      <c r="P41" s="29">
        <v>267360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15" t="s">
        <v>489</v>
      </c>
      <c r="X41" s="15" t="s">
        <v>227</v>
      </c>
      <c r="Y41" s="3" t="s">
        <v>288</v>
      </c>
      <c r="Z41" s="3" t="s">
        <v>227</v>
      </c>
      <c r="AA41" s="30"/>
      <c r="AB41" s="3" t="s">
        <v>227</v>
      </c>
    </row>
    <row r="42" spans="1:28" ht="30" customHeight="1" x14ac:dyDescent="0.3">
      <c r="A42" s="15" t="s">
        <v>179</v>
      </c>
      <c r="B42" s="15" t="s">
        <v>463</v>
      </c>
      <c r="C42" s="15" t="s">
        <v>227</v>
      </c>
      <c r="D42" s="28" t="s">
        <v>233</v>
      </c>
      <c r="E42" s="29">
        <v>0</v>
      </c>
      <c r="F42" s="15" t="s">
        <v>227</v>
      </c>
      <c r="G42" s="29">
        <v>0</v>
      </c>
      <c r="H42" s="15" t="s">
        <v>227</v>
      </c>
      <c r="I42" s="29">
        <v>0</v>
      </c>
      <c r="J42" s="15" t="s">
        <v>227</v>
      </c>
      <c r="K42" s="29">
        <v>0</v>
      </c>
      <c r="L42" s="15" t="s">
        <v>227</v>
      </c>
      <c r="M42" s="29">
        <v>0</v>
      </c>
      <c r="N42" s="15" t="s">
        <v>227</v>
      </c>
      <c r="O42" s="29">
        <v>0</v>
      </c>
      <c r="P42" s="29">
        <v>226709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15" t="s">
        <v>493</v>
      </c>
      <c r="X42" s="15" t="s">
        <v>227</v>
      </c>
      <c r="Y42" s="3" t="s">
        <v>288</v>
      </c>
      <c r="Z42" s="3" t="s">
        <v>227</v>
      </c>
      <c r="AA42" s="30"/>
      <c r="AB42" s="3" t="s">
        <v>227</v>
      </c>
    </row>
    <row r="43" spans="1:28" ht="30" customHeight="1" x14ac:dyDescent="0.3">
      <c r="A43" s="15" t="s">
        <v>201</v>
      </c>
      <c r="B43" s="15" t="s">
        <v>243</v>
      </c>
      <c r="C43" s="15" t="s">
        <v>227</v>
      </c>
      <c r="D43" s="28" t="s">
        <v>233</v>
      </c>
      <c r="E43" s="29">
        <v>0</v>
      </c>
      <c r="F43" s="15" t="s">
        <v>227</v>
      </c>
      <c r="G43" s="29">
        <v>0</v>
      </c>
      <c r="H43" s="15" t="s">
        <v>227</v>
      </c>
      <c r="I43" s="29">
        <v>0</v>
      </c>
      <c r="J43" s="15" t="s">
        <v>227</v>
      </c>
      <c r="K43" s="29">
        <v>0</v>
      </c>
      <c r="L43" s="15" t="s">
        <v>227</v>
      </c>
      <c r="M43" s="29">
        <v>0</v>
      </c>
      <c r="N43" s="15" t="s">
        <v>227</v>
      </c>
      <c r="O43" s="29">
        <v>0</v>
      </c>
      <c r="P43" s="29">
        <v>200603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15" t="s">
        <v>500</v>
      </c>
      <c r="X43" s="15" t="s">
        <v>227</v>
      </c>
      <c r="Y43" s="3" t="s">
        <v>288</v>
      </c>
      <c r="Z43" s="3" t="s">
        <v>227</v>
      </c>
      <c r="AA43" s="30"/>
      <c r="AB43" s="3" t="s">
        <v>227</v>
      </c>
    </row>
    <row r="44" spans="1:28" ht="30" customHeight="1" x14ac:dyDescent="0.3">
      <c r="A44" s="15" t="s">
        <v>210</v>
      </c>
      <c r="B44" s="15" t="s">
        <v>658</v>
      </c>
      <c r="C44" s="15" t="s">
        <v>227</v>
      </c>
      <c r="D44" s="28" t="s">
        <v>269</v>
      </c>
      <c r="E44" s="29">
        <v>0</v>
      </c>
      <c r="F44" s="15" t="s">
        <v>227</v>
      </c>
      <c r="G44" s="29">
        <v>0</v>
      </c>
      <c r="H44" s="15" t="s">
        <v>227</v>
      </c>
      <c r="I44" s="29">
        <v>0</v>
      </c>
      <c r="J44" s="15" t="s">
        <v>227</v>
      </c>
      <c r="K44" s="29">
        <v>0</v>
      </c>
      <c r="L44" s="15" t="s">
        <v>227</v>
      </c>
      <c r="M44" s="29">
        <v>0</v>
      </c>
      <c r="N44" s="15" t="s">
        <v>227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2000000</v>
      </c>
      <c r="V44" s="29">
        <f>SMALL(Q44:U44,COUNTIF(Q44:U44,0)+1)</f>
        <v>2000000</v>
      </c>
      <c r="W44" s="15" t="s">
        <v>487</v>
      </c>
      <c r="X44" s="15" t="s">
        <v>227</v>
      </c>
      <c r="Y44" s="3" t="s">
        <v>227</v>
      </c>
      <c r="Z44" s="3" t="s">
        <v>227</v>
      </c>
      <c r="AA44" s="30"/>
      <c r="AB44" s="3" t="s">
        <v>227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7" type="noConversion"/>
  <pageMargins left="0.78708332777023315" right="0" top="0.39347222447395325" bottom="0.39347222447395325" header="0" footer="0"/>
  <pageSetup paperSize="9" scale="5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"/>
  <sheetViews>
    <sheetView zoomScaleNormal="100" zoomScaleSheetLayoutView="75" workbookViewId="0">
      <selection activeCell="H27" sqref="H27"/>
    </sheetView>
  </sheetViews>
  <sheetFormatPr defaultColWidth="9" defaultRowHeight="16.5" x14ac:dyDescent="0.3"/>
  <sheetData/>
  <phoneticPr fontId="17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11</vt:i4>
      </vt:variant>
    </vt:vector>
  </HeadingPairs>
  <TitlesOfParts>
    <vt:vector size="18" baseType="lpstr">
      <vt:lpstr>원가</vt:lpstr>
      <vt:lpstr>공종별집계표</vt:lpstr>
      <vt:lpstr>공종별내역서</vt:lpstr>
      <vt:lpstr>일위대가목록</vt:lpstr>
      <vt:lpstr>일위대가</vt:lpstr>
      <vt:lpstr>단가대비표</vt:lpstr>
      <vt:lpstr>Sheet1</vt:lpstr>
      <vt:lpstr>공종별내역서!Print_Area</vt:lpstr>
      <vt:lpstr>공종별집계표!Print_Area</vt:lpstr>
      <vt:lpstr>단가대비표!Print_Area</vt:lpstr>
      <vt:lpstr>원가!Print_Area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hanbyulpark87@hotmail.com</cp:lastModifiedBy>
  <cp:revision>7</cp:revision>
  <dcterms:created xsi:type="dcterms:W3CDTF">2024-05-13T01:57:18Z</dcterms:created>
  <dcterms:modified xsi:type="dcterms:W3CDTF">2024-08-21T02:22:41Z</dcterms:modified>
  <cp:version>1000.0100.01</cp:version>
</cp:coreProperties>
</file>